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whitehavencoal.sharepoint.com/sites/GRP-SustainabilityReport/Shared Documents/General/2024/02 Data/"/>
    </mc:Choice>
  </mc:AlternateContent>
  <xr:revisionPtr revIDLastSave="0" documentId="6_{D82FA585-4001-424B-A5E7-4D14D518DB15}" xr6:coauthVersionLast="47" xr6:coauthVersionMax="47" xr10:uidLastSave="{00000000-0000-0000-0000-000000000000}"/>
  <workbookProtection lockStructure="1"/>
  <bookViews>
    <workbookView xWindow="-110" yWindow="-110" windowWidth="19420" windowHeight="11620" xr2:uid="{7C63EADB-05AF-4F3C-ADDB-8D2D8D50AFC2}"/>
  </bookViews>
  <sheets>
    <sheet name="Cover" sheetId="1" r:id="rId1"/>
    <sheet name="Contents" sheetId="2" r:id="rId2"/>
    <sheet name="Safety" sheetId="3" r:id="rId3"/>
    <sheet name="Workforce profile" sheetId="4" r:id="rId4"/>
    <sheet name="GHG emissions" sheetId="10" r:id="rId5"/>
    <sheet name="Energy" sheetId="11" r:id="rId6"/>
    <sheet name="Compliance" sheetId="12" r:id="rId7"/>
    <sheet name="Water stewardship" sheetId="6" r:id="rId8"/>
    <sheet name="Biodiversity, land use &amp; rehab" sheetId="8" r:id="rId9"/>
    <sheet name="Waste and recycling" sheetId="9" r:id="rId10"/>
    <sheet name="Tailings storage facilities" sheetId="14" r:id="rId11"/>
    <sheet name="Air quality" sheetId="17" r:id="rId12"/>
    <sheet name="Economic contribution" sheetId="5" r:id="rId13"/>
    <sheet name="SASB Coal Standard Index" sheetId="15" r:id="rId14"/>
  </sheets>
  <definedNames>
    <definedName name="_xlnm.Print_Area" localSheetId="11">'Air quality'!$A$1:$G$12</definedName>
    <definedName name="_xlnm.Print_Area" localSheetId="8">'Biodiversity, land use &amp; rehab'!$A$1:$G$25</definedName>
    <definedName name="_xlnm.Print_Area" localSheetId="6">Compliance!$A$1:$G$13</definedName>
    <definedName name="_xlnm.Print_Area" localSheetId="1">Contents!$A$1:$G$26</definedName>
    <definedName name="_xlnm.Print_Area" localSheetId="12">'Economic contribution'!$A$1:$G$20</definedName>
    <definedName name="_xlnm.Print_Area" localSheetId="5">Energy!$A$1:$G$14</definedName>
    <definedName name="_xlnm.Print_Area" localSheetId="4">'GHG emissions'!$A$1:$G$39</definedName>
    <definedName name="_xlnm.Print_Area" localSheetId="2">Safety!$A$1:$G$16</definedName>
    <definedName name="_xlnm.Print_Area" localSheetId="13">'SASB Coal Standard Index'!$B$1:$D$52</definedName>
    <definedName name="_xlnm.Print_Area" localSheetId="10">'Tailings storage facilities'!$A$1:$H$41</definedName>
    <definedName name="_xlnm.Print_Area" localSheetId="9">'Waste and recycling'!$A$1:$G$21</definedName>
    <definedName name="_xlnm.Print_Area" localSheetId="7">'Water stewardship'!$A$1:$G$38</definedName>
    <definedName name="_xlnm.Print_Area" localSheetId="3">'Workforce profile'!$A$1:$G$43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4" l="1"/>
  <c r="F9" i="4"/>
  <c r="G31" i="6" l="1"/>
  <c r="F31" i="6"/>
  <c r="E31" i="6"/>
  <c r="E29" i="6"/>
  <c r="G10" i="12" l="1"/>
  <c r="F10" i="12"/>
  <c r="E10" i="12"/>
  <c r="D10" i="12"/>
  <c r="C10" i="12"/>
  <c r="E32" i="6"/>
  <c r="E24" i="6"/>
  <c r="E26" i="6" s="1"/>
  <c r="G24" i="6"/>
  <c r="E19" i="6"/>
  <c r="G14" i="6"/>
  <c r="F14" i="6"/>
  <c r="F9" i="11"/>
  <c r="E9" i="11"/>
  <c r="D9" i="11"/>
  <c r="C9" i="11"/>
  <c r="F19" i="6" l="1"/>
  <c r="F24" i="6"/>
  <c r="G32" i="6"/>
  <c r="F29" i="6"/>
  <c r="F32" i="6" s="1"/>
  <c r="G19" i="6"/>
  <c r="F34" i="10"/>
  <c r="E34" i="10"/>
  <c r="E27" i="10"/>
  <c r="F25" i="10"/>
  <c r="C14" i="10"/>
  <c r="C13" i="10"/>
  <c r="E12" i="10"/>
  <c r="G10" i="10"/>
  <c r="F35" i="10"/>
  <c r="E35" i="10"/>
  <c r="D35" i="10"/>
  <c r="C34" i="10"/>
  <c r="C35" i="10" l="1"/>
  <c r="D34" i="10"/>
</calcChain>
</file>

<file path=xl/sharedStrings.xml><?xml version="1.0" encoding="utf-8"?>
<sst xmlns="http://schemas.openxmlformats.org/spreadsheetml/2006/main" count="553" uniqueCount="368">
  <si>
    <t>FY20</t>
  </si>
  <si>
    <t>FY21</t>
  </si>
  <si>
    <t>FY22</t>
  </si>
  <si>
    <t>FY23</t>
  </si>
  <si>
    <t>FY24</t>
  </si>
  <si>
    <t>Fatalities employees</t>
  </si>
  <si>
    <t>Fatalities contractors</t>
  </si>
  <si>
    <t>&gt;12,000</t>
  </si>
  <si>
    <t>Total workforce</t>
  </si>
  <si>
    <t>Diversity and equity (%)</t>
  </si>
  <si>
    <t>Female employees</t>
  </si>
  <si>
    <t>Females in leadership roles</t>
  </si>
  <si>
    <t>Females on the Board</t>
  </si>
  <si>
    <t>Male to female base salary ratio</t>
  </si>
  <si>
    <t>Employees identifying as Indigenous</t>
  </si>
  <si>
    <t>Workforce identifying as Indigenous</t>
  </si>
  <si>
    <t>Average length of service (years)</t>
  </si>
  <si>
    <t>Industrial relation</t>
  </si>
  <si>
    <t>Number of collective bargaining agreements</t>
  </si>
  <si>
    <t>Employees covered by collective bargaining agreements (%)</t>
  </si>
  <si>
    <t>Scope 1 emissions</t>
  </si>
  <si>
    <t>Scope 2 emissions (location-based)</t>
  </si>
  <si>
    <t>Fugitive emissions</t>
  </si>
  <si>
    <t>Diesel consumption</t>
  </si>
  <si>
    <t>Other</t>
  </si>
  <si>
    <t>Scope 1 emissions by mine</t>
  </si>
  <si>
    <t>Narrabri</t>
  </si>
  <si>
    <t>Maules Creek</t>
  </si>
  <si>
    <t>Tarrawonga</t>
  </si>
  <si>
    <t>Werris Creek</t>
  </si>
  <si>
    <t>Vickery</t>
  </si>
  <si>
    <t>Blackwater</t>
  </si>
  <si>
    <t>Daunia</t>
  </si>
  <si>
    <t>Emissions intensity</t>
  </si>
  <si>
    <t>ROM production (kt)</t>
  </si>
  <si>
    <t>Intensity – net energy consumed (GJ/ROM t)</t>
  </si>
  <si>
    <t>Diesel</t>
  </si>
  <si>
    <t>Electricity</t>
  </si>
  <si>
    <t>Enforcement action</t>
  </si>
  <si>
    <t>Pending</t>
  </si>
  <si>
    <r>
      <t>Total</t>
    </r>
    <r>
      <rPr>
        <b/>
        <vertAlign val="superscript"/>
        <sz val="8"/>
        <color rgb="FF001A45"/>
        <rFont val="Arial"/>
        <family val="2"/>
      </rPr>
      <t>1</t>
    </r>
  </si>
  <si>
    <t>1. Environmental enforcement actions include penalty infringement notices, enforceable undertakings, suspensions, prevention notices and prosecutions.</t>
  </si>
  <si>
    <t>Excludes the Blackwater and Daunia mines for which data will be consolidated from FY25</t>
  </si>
  <si>
    <t>Megalitres (ML)</t>
  </si>
  <si>
    <t>Water licence allocation</t>
  </si>
  <si>
    <t>Upper Namoi Alluvial</t>
  </si>
  <si>
    <t>River water</t>
  </si>
  <si>
    <t>TOTAL</t>
  </si>
  <si>
    <t>CHPP (gross)</t>
  </si>
  <si>
    <t>Dust suppresion</t>
  </si>
  <si>
    <t xml:space="preserve">Recycled water </t>
  </si>
  <si>
    <t>Water recycled / water used (%)</t>
  </si>
  <si>
    <r>
      <t>Water withdrawal by source</t>
    </r>
    <r>
      <rPr>
        <b/>
        <vertAlign val="superscript"/>
        <sz val="8"/>
        <color theme="1"/>
        <rFont val="Arial"/>
        <family val="2"/>
      </rPr>
      <t>3</t>
    </r>
    <r>
      <rPr>
        <b/>
        <sz val="8"/>
        <color theme="1"/>
        <rFont val="Arial"/>
        <family val="2"/>
      </rPr>
      <t xml:space="preserve"> </t>
    </r>
  </si>
  <si>
    <t>Surface water</t>
  </si>
  <si>
    <t xml:space="preserve">   Precipitation and run off</t>
  </si>
  <si>
    <t xml:space="preserve">Water exported for irrigation </t>
  </si>
  <si>
    <t>Land owned in NSW and Qld</t>
  </si>
  <si>
    <t>Land leased out in NSW and Qld</t>
  </si>
  <si>
    <t>Land owned associated with operations but not disturbed for mining</t>
  </si>
  <si>
    <t>Biodiversity credits retired towards approvals (credits)</t>
  </si>
  <si>
    <t>NSW, Australia</t>
  </si>
  <si>
    <t>Waste generated (hazardous)</t>
  </si>
  <si>
    <t>Waste recycled %</t>
  </si>
  <si>
    <t>Trees planted in land managed for biodiversity</t>
  </si>
  <si>
    <t>$m</t>
  </si>
  <si>
    <t>Economic contribution</t>
  </si>
  <si>
    <t>Taxes and royalties paid</t>
  </si>
  <si>
    <t>Community complaints</t>
  </si>
  <si>
    <t>Number of complaints</t>
  </si>
  <si>
    <t>Safety</t>
  </si>
  <si>
    <t>Workforce profile</t>
  </si>
  <si>
    <t xml:space="preserve">PEOPLE </t>
  </si>
  <si>
    <t>CLIMATE</t>
  </si>
  <si>
    <t>GHG emissions</t>
  </si>
  <si>
    <t>Energy</t>
  </si>
  <si>
    <t>ENVIRONMENT</t>
  </si>
  <si>
    <t>Compliance</t>
  </si>
  <si>
    <t>Tailings storage facilities</t>
  </si>
  <si>
    <t>COMMUNITIES</t>
  </si>
  <si>
    <t>Biodiversity</t>
  </si>
  <si>
    <t>Water stewardship</t>
  </si>
  <si>
    <t>SASB Coal Standard Index</t>
  </si>
  <si>
    <t>Safety performance</t>
  </si>
  <si>
    <r>
      <rPr>
        <sz val="8"/>
        <color theme="1"/>
        <rFont val="Symbol"/>
        <family val="1"/>
        <charset val="2"/>
      </rPr>
      <t>~</t>
    </r>
    <r>
      <rPr>
        <sz val="8"/>
        <color theme="1"/>
        <rFont val="Arial"/>
        <family val="2"/>
      </rPr>
      <t>22,800</t>
    </r>
  </si>
  <si>
    <t>In-field safety leadership activities</t>
  </si>
  <si>
    <t>Hazards with potential to cause a serious injury identified</t>
  </si>
  <si>
    <t>The data below, except for fatalities, excludes the Queensland Blackwater and Daunia mines which were acquired on 2 April 2024. The June quarter TRIFR for our Queensland operations post-acquisition was 6.6, with safety results to be consolidated from FY25.</t>
  </si>
  <si>
    <r>
      <t>Total recordable injury frequency rate (TRIFR)</t>
    </r>
    <r>
      <rPr>
        <vertAlign val="superscript"/>
        <sz val="8"/>
        <color rgb="FF001A45"/>
        <rFont val="Arial"/>
        <family val="2"/>
      </rPr>
      <t>1</t>
    </r>
  </si>
  <si>
    <t>1. The sum of fatalities, lost-time cases, restricted work cases and medical treatment cases, per million hours worked for
employees, contractors and visitors. Whitehaven adopts the US Government Occupational Safety and Health Administration
guidelines for the recording and reporting of occupational injury and illnesses.</t>
  </si>
  <si>
    <t>2. The sum of near miss events per million hours worked for employees, contractors and visitors. A near miss event is an event
that did not result in a fatality or permanent disabling injury, but had the potential to do so.</t>
  </si>
  <si>
    <r>
      <t>Near miss frequency rate</t>
    </r>
    <r>
      <rPr>
        <vertAlign val="superscript"/>
        <sz val="8"/>
        <color rgb="FF001A45"/>
        <rFont val="Arial"/>
        <family val="2"/>
      </rPr>
      <t>2</t>
    </r>
  </si>
  <si>
    <t>FY24 data includes Queensland mines, except where noted.</t>
  </si>
  <si>
    <r>
      <t xml:space="preserve">Employees </t>
    </r>
    <r>
      <rPr>
        <sz val="8"/>
        <color theme="1"/>
        <rFont val="Calibri"/>
        <family val="2"/>
      </rPr>
      <t>–</t>
    </r>
    <r>
      <rPr>
        <sz val="8"/>
        <color theme="1"/>
        <rFont val="Arial"/>
        <family val="2"/>
      </rPr>
      <t xml:space="preserve"> headcount</t>
    </r>
  </si>
  <si>
    <t>Total contractors - full-time equivalent</t>
  </si>
  <si>
    <t>&lt; 20 years, male</t>
  </si>
  <si>
    <t>&lt; 20 years, female</t>
  </si>
  <si>
    <t>20-29 years, male</t>
  </si>
  <si>
    <t>20-29 years, female</t>
  </si>
  <si>
    <t>30-39 years, male</t>
  </si>
  <si>
    <t>30-39 years, female</t>
  </si>
  <si>
    <t>40-49 years, male</t>
  </si>
  <si>
    <t>40-49 years, female</t>
  </si>
  <si>
    <t>50-59 years, male</t>
  </si>
  <si>
    <t>50-59 years, female</t>
  </si>
  <si>
    <t>60+ years, male</t>
  </si>
  <si>
    <t>60+ years, female</t>
  </si>
  <si>
    <t>Age profile of employees (%)</t>
  </si>
  <si>
    <t>Accounting Metric</t>
  </si>
  <si>
    <t>Code</t>
  </si>
  <si>
    <t>EM-CO-110a.2</t>
  </si>
  <si>
    <t>EM-CO-140a.2</t>
  </si>
  <si>
    <t>Gross global Scope 1 emissions, percentage covered under emissions-limiting regulations</t>
  </si>
  <si>
    <t>EM-CO-150a.7</t>
  </si>
  <si>
    <t>Number of significant incidents associated with hazardous waste management</t>
  </si>
  <si>
    <t>Description of waste management policies and procedures for active and inactive operations</t>
  </si>
  <si>
    <t>Total weight of non-mineral waste generated</t>
  </si>
  <si>
    <t>EM-CO-150a.3</t>
  </si>
  <si>
    <t>Total weight of tailings produced</t>
  </si>
  <si>
    <t>EM-CO-150a.4</t>
  </si>
  <si>
    <t>Total weight of waste rock generated</t>
  </si>
  <si>
    <t>EM-CO-150a.5</t>
  </si>
  <si>
    <t>Total weight of hazardous waste generated</t>
  </si>
  <si>
    <t>EM-CO-150a.6</t>
  </si>
  <si>
    <t>EM-CO-160a.1</t>
  </si>
  <si>
    <t>Description of environmental management policies and practices for active sites</t>
  </si>
  <si>
    <t>EM-CO-160a.2</t>
  </si>
  <si>
    <t>EM-CO-160a.3</t>
  </si>
  <si>
    <t>Total weight of hazardous waste recycled</t>
  </si>
  <si>
    <t xml:space="preserve">EM-CO-110a.1          
        </t>
  </si>
  <si>
    <t xml:space="preserve">EM-CO-140a.1        
        </t>
  </si>
  <si>
    <t>Number of incidents of non-compliance
associated with water quality permits, standards, and regulations</t>
  </si>
  <si>
    <t xml:space="preserve">EM-CO-150a.2                       </t>
  </si>
  <si>
    <t xml:space="preserve">EM-CO-150a.8        </t>
  </si>
  <si>
    <t>Percentage of mine sites where acid rock drainage is: (1) predicted to occur, (2) actively mitigated, and (3) under treatment or remediation</t>
  </si>
  <si>
    <t>Percentage of (1) proved and (2) probable reserves in or near sites with protected conservation status or endangered species habitat</t>
  </si>
  <si>
    <t>EM-CO-210a.1</t>
  </si>
  <si>
    <t>Percentage of (1) proved and (2) probable reserves in or near indigenous land</t>
  </si>
  <si>
    <t>EM-CO-210a.2</t>
  </si>
  <si>
    <t>Discussion of engagement processes and due diligence practices with respect to the management of indigenous rights</t>
  </si>
  <si>
    <t>EM-CO-210b.1</t>
  </si>
  <si>
    <t>Discussion of process to manage risks and opportunities associated with community rights and interests</t>
  </si>
  <si>
    <t>EM-CO-210b.2</t>
  </si>
  <si>
    <t>Number and duration of non-technical delays</t>
  </si>
  <si>
    <t>EM-CO-310a.1</t>
  </si>
  <si>
    <t>Percentage of active workforce covered under collective bargaining agreements, broken down by U.S. and foreign employees</t>
  </si>
  <si>
    <t>EM-CO-310a.2</t>
  </si>
  <si>
    <t>Number and duration of strikes and lockouts</t>
  </si>
  <si>
    <t>EM-CO-320a.1</t>
  </si>
  <si>
    <t>(1) MSHA All-Incidence rate, (2) fatality rate, and (3) near miss frequency rate (NMFR)</t>
  </si>
  <si>
    <t>EM-CO-320a.2</t>
  </si>
  <si>
    <t>Discussion of management of accident and safety risks and long-term health and safety risks</t>
  </si>
  <si>
    <t>EM-CO-420a.1</t>
  </si>
  <si>
    <t>Sensitivity of coal reserve levels to future price projection scenarios that account for a price on carbon emissions</t>
  </si>
  <si>
    <t>EM-CO-420a.2</t>
  </si>
  <si>
    <t>Estimated carbon dioxide emissions embedded in proven coal reserves</t>
  </si>
  <si>
    <t>EM-CO-420a.3</t>
  </si>
  <si>
    <t>Discussion of how price and demand for coal and/or climate regulation influence the capital expenditure strategy for exploration, acquisition, and development of assets</t>
  </si>
  <si>
    <t>EM-CO-540a.1</t>
  </si>
  <si>
    <t>EM-CO-540a.2</t>
  </si>
  <si>
    <t>Summary of tailings management systems and governance structure used to monitor and maintain the stability of tailings storage facilities</t>
  </si>
  <si>
    <t>EM-CO-540a.3</t>
  </si>
  <si>
    <t>Approach to development of Emergency Preparedness and Response Plans (EPRPs) for tailings storage facilities</t>
  </si>
  <si>
    <t>Contents</t>
  </si>
  <si>
    <t>SASB COAL STANDARD INDEX</t>
  </si>
  <si>
    <r>
      <t>Embedded (permanent) contractors – headcount</t>
    </r>
    <r>
      <rPr>
        <vertAlign val="superscript"/>
        <sz val="8"/>
        <color theme="1"/>
        <rFont val="Arial"/>
        <family val="2"/>
      </rPr>
      <t>1</t>
    </r>
  </si>
  <si>
    <r>
      <t>Females new hires</t>
    </r>
    <r>
      <rPr>
        <vertAlign val="superscript"/>
        <sz val="8"/>
        <color theme="1"/>
        <rFont val="Arial"/>
        <family val="2"/>
      </rPr>
      <t>2</t>
    </r>
  </si>
  <si>
    <t>2. Excludes transfer of existing Blackwater and Daunia employees to Whitehaven.</t>
  </si>
  <si>
    <t>1. Number of permanent contractors hired via labour hire firms or individual contracts.</t>
  </si>
  <si>
    <t>na</t>
  </si>
  <si>
    <r>
      <t>Employee retention</t>
    </r>
    <r>
      <rPr>
        <b/>
        <vertAlign val="superscript"/>
        <sz val="8"/>
        <color rgb="FF001A45"/>
        <rFont val="Arial"/>
        <family val="2"/>
      </rPr>
      <t>3</t>
    </r>
    <r>
      <rPr>
        <b/>
        <sz val="8"/>
        <color rgb="FF001A45"/>
        <rFont val="Arial"/>
        <family val="2"/>
      </rPr>
      <t xml:space="preserve"> </t>
    </r>
  </si>
  <si>
    <t>Total employee turnover (%)</t>
  </si>
  <si>
    <t>Voluntary employee turnover (%)</t>
  </si>
  <si>
    <t>3. Excludes Queensland mines.</t>
  </si>
  <si>
    <t xml:space="preserve">GHG emissions </t>
  </si>
  <si>
    <t>Includes Queensland mines post acquisition. Reported on a 100% operations basis</t>
  </si>
  <si>
    <r>
      <rPr>
        <b/>
        <sz val="8"/>
        <color rgb="FFFFFFFF"/>
        <rFont val="Arial"/>
        <family val="2"/>
      </rPr>
      <t>Greenhouse Gas Emissions</t>
    </r>
  </si>
  <si>
    <t>Activity Metric</t>
  </si>
  <si>
    <t>EM-CO-000.A</t>
  </si>
  <si>
    <t>Production of thermal coal</t>
  </si>
  <si>
    <t>EM-CO-000.B</t>
  </si>
  <si>
    <t>Production of metallurgical coal</t>
  </si>
  <si>
    <r>
      <rPr>
        <b/>
        <sz val="8"/>
        <color rgb="FFFFFFFF"/>
        <rFont val="Arial"/>
        <family val="2"/>
      </rPr>
      <t>Water Management</t>
    </r>
  </si>
  <si>
    <r>
      <rPr>
        <b/>
        <sz val="8"/>
        <color rgb="FFFFFFFF"/>
        <rFont val="Arial"/>
        <family val="2"/>
      </rPr>
      <t>Waste Management</t>
    </r>
  </si>
  <si>
    <r>
      <rPr>
        <b/>
        <sz val="8"/>
        <color rgb="FFFFFFFF"/>
        <rFont val="Arial"/>
        <family val="2"/>
      </rPr>
      <t>Biodiversity Impacts</t>
    </r>
  </si>
  <si>
    <r>
      <rPr>
        <b/>
        <sz val="8"/>
        <color rgb="FFFFFFFF"/>
        <rFont val="Arial"/>
        <family val="2"/>
      </rPr>
      <t>Rights of Indigenous Peoples</t>
    </r>
  </si>
  <si>
    <r>
      <rPr>
        <b/>
        <sz val="8"/>
        <color rgb="FFFFFFFF"/>
        <rFont val="Arial"/>
        <family val="2"/>
      </rPr>
      <t>Community Relations</t>
    </r>
  </si>
  <si>
    <r>
      <rPr>
        <b/>
        <sz val="8"/>
        <color rgb="FFFFFFFF"/>
        <rFont val="Arial"/>
        <family val="2"/>
      </rPr>
      <t>Labour Relations</t>
    </r>
  </si>
  <si>
    <r>
      <rPr>
        <b/>
        <sz val="8"/>
        <color rgb="FFFFFFFF"/>
        <rFont val="Arial"/>
        <family val="2"/>
      </rPr>
      <t>Workforce Health &amp; Safety</t>
    </r>
  </si>
  <si>
    <r>
      <rPr>
        <b/>
        <sz val="8"/>
        <color rgb="FFFFFFFF"/>
        <rFont val="Arial"/>
        <family val="2"/>
      </rPr>
      <t>Reserves Valuation &amp; Capital Expenditures</t>
    </r>
  </si>
  <si>
    <r>
      <rPr>
        <b/>
        <sz val="8"/>
        <color rgb="FFFFFFFF"/>
        <rFont val="Arial"/>
        <family val="2"/>
      </rPr>
      <t>Tailings Storage Facilities Management</t>
    </r>
  </si>
  <si>
    <t>SASB Coal Standards Index</t>
  </si>
  <si>
    <t>Data is presented in a 100% operational basis, except where noted</t>
  </si>
  <si>
    <r>
      <t>kt CO</t>
    </r>
    <r>
      <rPr>
        <b/>
        <vertAlign val="subscript"/>
        <sz val="8"/>
        <color theme="0"/>
        <rFont val="Arial"/>
        <family val="2"/>
      </rPr>
      <t>2</t>
    </r>
    <r>
      <rPr>
        <b/>
        <sz val="8"/>
        <color theme="0"/>
        <rFont val="Arial"/>
        <family val="2"/>
      </rPr>
      <t>-e</t>
    </r>
  </si>
  <si>
    <t>1.  May not add due to rounding</t>
  </si>
  <si>
    <r>
      <t>Total operations emissions</t>
    </r>
    <r>
      <rPr>
        <vertAlign val="superscript"/>
        <sz val="8"/>
        <color theme="1"/>
        <rFont val="Arial"/>
        <family val="2"/>
      </rPr>
      <t>1</t>
    </r>
  </si>
  <si>
    <t>0</t>
  </si>
  <si>
    <t>CONTENTS</t>
  </si>
  <si>
    <r>
      <t>Scope 2 emissions by mine</t>
    </r>
    <r>
      <rPr>
        <b/>
        <vertAlign val="superscript"/>
        <sz val="8"/>
        <color theme="1"/>
        <rFont val="Arial"/>
        <family val="2"/>
      </rPr>
      <t>1</t>
    </r>
  </si>
  <si>
    <t>Gunnedah Oxley Basin</t>
  </si>
  <si>
    <r>
      <t xml:space="preserve">Great Artesian Basin </t>
    </r>
    <r>
      <rPr>
        <sz val="8"/>
        <color rgb="FF001A45"/>
        <rFont val="Calibri"/>
        <family val="2"/>
      </rPr>
      <t>–</t>
    </r>
    <r>
      <rPr>
        <sz val="8"/>
        <color rgb="FF001A45"/>
        <rFont val="Arial"/>
        <family val="2"/>
      </rPr>
      <t xml:space="preserve"> Southern Recharge</t>
    </r>
  </si>
  <si>
    <t>River extraction</t>
  </si>
  <si>
    <t>Bore extraction</t>
  </si>
  <si>
    <r>
      <t>Water licence extraction</t>
    </r>
    <r>
      <rPr>
        <b/>
        <vertAlign val="superscript"/>
        <sz val="8"/>
        <color theme="1"/>
        <rFont val="Arial"/>
        <family val="2"/>
      </rPr>
      <t>1</t>
    </r>
  </si>
  <si>
    <t>Passive take (groundwater)</t>
  </si>
  <si>
    <r>
      <t>Water used</t>
    </r>
    <r>
      <rPr>
        <b/>
        <vertAlign val="superscript"/>
        <sz val="8"/>
        <color theme="1"/>
        <rFont val="Arial"/>
        <family val="2"/>
      </rPr>
      <t>2</t>
    </r>
  </si>
  <si>
    <t>1. Water extraction data was previously reported based on mines’ Annual Reviews which are prepared on a calendar year basis and include licensed water extraction from the prior financial year. FY24 and historic data has been rolled forward to align with the correct financial year.</t>
  </si>
  <si>
    <t xml:space="preserve">   River water</t>
  </si>
  <si>
    <t>2. Water use data up to FY23 was reported based on mines’ Annual Reviews which are prepared on a calendar year rather than financial year basis. FY24 water use data has been aligned with the current financial year.</t>
  </si>
  <si>
    <t>Groundwater – bore water</t>
  </si>
  <si>
    <t>Land managed for biodiversity (ha)</t>
  </si>
  <si>
    <t>Area revegetated in land managed for biodiversity (ha)</t>
  </si>
  <si>
    <t>Land managed for biodiversity vs land distrubed for mining (ratio)</t>
  </si>
  <si>
    <t>Land approved as biodiversity offset/conservation areas (ha)</t>
  </si>
  <si>
    <t>6:1</t>
  </si>
  <si>
    <t>7:1</t>
  </si>
  <si>
    <t>8:1</t>
  </si>
  <si>
    <r>
      <t>Scope 1 emissions by source</t>
    </r>
    <r>
      <rPr>
        <b/>
        <vertAlign val="superscript"/>
        <sz val="8"/>
        <color theme="1"/>
        <rFont val="Arial"/>
        <family val="2"/>
      </rPr>
      <t>1</t>
    </r>
  </si>
  <si>
    <r>
      <t>Scope 1 emissions intensity (t CO</t>
    </r>
    <r>
      <rPr>
        <vertAlign val="superscript"/>
        <sz val="8"/>
        <color theme="1"/>
        <rFont val="Arial"/>
        <family val="2"/>
      </rPr>
      <t>2</t>
    </r>
    <r>
      <rPr>
        <sz val="8"/>
        <color theme="1"/>
        <rFont val="Arial"/>
        <family val="2"/>
      </rPr>
      <t>-e/ROM t)</t>
    </r>
  </si>
  <si>
    <r>
      <t>Scope 1 and 2 emissions intensity (t CO</t>
    </r>
    <r>
      <rPr>
        <vertAlign val="superscript"/>
        <sz val="8"/>
        <color theme="1"/>
        <rFont val="Arial"/>
        <family val="2"/>
      </rPr>
      <t>2</t>
    </r>
    <r>
      <rPr>
        <sz val="8"/>
        <color theme="1"/>
        <rFont val="Arial"/>
        <family val="2"/>
      </rPr>
      <t>-e/ROM t)</t>
    </r>
  </si>
  <si>
    <t>Net energy consumed (terajoules)</t>
  </si>
  <si>
    <t xml:space="preserve">Energy </t>
  </si>
  <si>
    <t>Includes Queensland mines post acquisition. Reported on a 100% operations basis.</t>
  </si>
  <si>
    <t>Data includes the Blackwater and Daunia mines since acquisition.</t>
  </si>
  <si>
    <t>Events resulting in enforcement action (number)</t>
  </si>
  <si>
    <t>3. Definition has been revised to exclude passive groundwater take.</t>
  </si>
  <si>
    <t>Land leased out for agriculture in NSW and Qld</t>
  </si>
  <si>
    <t>1. Land disturbed for mining historic data has been revised due to measurement improvements. Cumulative land rehabilitated to FY23 plus land rehabilitated in FY24 does not add due to improvements made to measurement of historic data.</t>
  </si>
  <si>
    <r>
      <t>Land disturbed for mining in NSW</t>
    </r>
    <r>
      <rPr>
        <vertAlign val="superscript"/>
        <sz val="8"/>
        <color rgb="FF001A45"/>
        <rFont val="Arial"/>
        <family val="2"/>
      </rPr>
      <t>1</t>
    </r>
  </si>
  <si>
    <t>Land use (ha)</t>
  </si>
  <si>
    <t xml:space="preserve">Waste </t>
  </si>
  <si>
    <t>Waste</t>
  </si>
  <si>
    <t>(kt)</t>
  </si>
  <si>
    <t xml:space="preserve">Non-mineral waste recycled </t>
  </si>
  <si>
    <t>Hazardous waste recycled</t>
  </si>
  <si>
    <t>Tailings produced</t>
  </si>
  <si>
    <t>Waste rock generated</t>
  </si>
  <si>
    <r>
      <t>Waste generated (non-hazardous)</t>
    </r>
    <r>
      <rPr>
        <vertAlign val="superscript"/>
        <sz val="8"/>
        <color rgb="FF001A45"/>
        <rFont val="Arial"/>
        <family val="2"/>
      </rPr>
      <t>1</t>
    </r>
  </si>
  <si>
    <r>
      <t>Non-mineral waste generated (total)</t>
    </r>
    <r>
      <rPr>
        <vertAlign val="superscript"/>
        <sz val="8"/>
        <color rgb="FF001A45"/>
        <rFont val="Arial"/>
        <family val="2"/>
      </rPr>
      <t>2</t>
    </r>
  </si>
  <si>
    <t>2. Data may not add due to rounding.</t>
  </si>
  <si>
    <t>1. Non-hazarous mineral waste for FY24 includes off-road oversized waste tyres buried on site not previously reported. The conversion factor for some liquid waste to kilograms was revised in FY24.</t>
  </si>
  <si>
    <t>Net energy consumed by source (terajoules)</t>
  </si>
  <si>
    <t>Rehabilitation (ha)</t>
  </si>
  <si>
    <t>Biodiversity, land use and rehabilitation</t>
  </si>
  <si>
    <t>Land rehabilitated in financial year in NSW</t>
  </si>
  <si>
    <r>
      <t xml:space="preserve">Land rehabilitated </t>
    </r>
    <r>
      <rPr>
        <sz val="8"/>
        <color rgb="FF001A45"/>
        <rFont val="Calibri"/>
        <family val="2"/>
      </rPr>
      <t>–</t>
    </r>
    <r>
      <rPr>
        <sz val="8"/>
        <color rgb="FF001A45"/>
        <rFont val="Arial"/>
        <family val="2"/>
      </rPr>
      <t xml:space="preserve"> cumulative in NSW</t>
    </r>
    <r>
      <rPr>
        <vertAlign val="superscript"/>
        <sz val="8"/>
        <color rgb="FF001A45"/>
        <rFont val="Arial"/>
        <family val="2"/>
      </rPr>
      <t>1</t>
    </r>
  </si>
  <si>
    <t>Bonnie Doon</t>
  </si>
  <si>
    <t>Location</t>
  </si>
  <si>
    <t>-23.943,148.823</t>
  </si>
  <si>
    <t>-23.739,148.787</t>
  </si>
  <si>
    <t>-23.924,148.809</t>
  </si>
  <si>
    <t>-23.945,148.834</t>
  </si>
  <si>
    <t>-23.614,148.824</t>
  </si>
  <si>
    <t>Operational status</t>
  </si>
  <si>
    <t>Closed</t>
  </si>
  <si>
    <t>Inactive</t>
  </si>
  <si>
    <t>Active</t>
  </si>
  <si>
    <t>Date of initial operation</t>
  </si>
  <si>
    <t>Construction method</t>
  </si>
  <si>
    <t>Downstream</t>
  </si>
  <si>
    <t>Hybrid / combination of methods</t>
  </si>
  <si>
    <t>NA - in-pit tailings disposal</t>
  </si>
  <si>
    <r>
      <rPr>
        <sz val="8"/>
        <color rgb="FF000000"/>
        <rFont val="Arial"/>
        <family val="2"/>
      </rPr>
      <t>Current TSF impoundment volume (million m</t>
    </r>
    <r>
      <rPr>
        <b/>
        <vertAlign val="superscript"/>
        <sz val="8"/>
        <color rgb="FF000000"/>
        <rFont val="Arial"/>
        <family val="2"/>
      </rPr>
      <t>3</t>
    </r>
    <r>
      <rPr>
        <sz val="8"/>
        <color rgb="FF000000"/>
        <rFont val="Arial"/>
        <family val="2"/>
      </rPr>
      <t>)</t>
    </r>
  </si>
  <si>
    <r>
      <t>Maximum permitted storage capacity (million m</t>
    </r>
    <r>
      <rPr>
        <vertAlign val="superscript"/>
        <sz val="8"/>
        <rFont val="Arial"/>
        <family val="2"/>
      </rPr>
      <t>3</t>
    </r>
    <r>
      <rPr>
        <sz val="8"/>
        <rFont val="Arial"/>
        <family val="2"/>
      </rPr>
      <t>)</t>
    </r>
  </si>
  <si>
    <t>Current maximum height (m)</t>
  </si>
  <si>
    <r>
      <t>Planned TSF impoundment volume in five years' time (million m</t>
    </r>
    <r>
      <rPr>
        <b/>
        <vertAlign val="superscript"/>
        <sz val="8"/>
        <rFont val="Arial (Headings)"/>
      </rPr>
      <t>3</t>
    </r>
    <r>
      <rPr>
        <sz val="8"/>
        <rFont val="Arial"/>
        <family val="2"/>
      </rPr>
      <t>)</t>
    </r>
  </si>
  <si>
    <t>Is the dam currently operated or closed as per currently approved design?</t>
  </si>
  <si>
    <t>Yes</t>
  </si>
  <si>
    <t>GISTM consequence classification</t>
  </si>
  <si>
    <t>Significant</t>
  </si>
  <si>
    <t xml:space="preserve">Very high </t>
  </si>
  <si>
    <t>Low</t>
  </si>
  <si>
    <t>This facility is a closed TSF with no population at risk.</t>
  </si>
  <si>
    <t>This facility is an inactive TSF with mine site population at risk.</t>
  </si>
  <si>
    <t xml:space="preserve">This facility is an inactive TSF with no population at risk. </t>
  </si>
  <si>
    <t>This facility is an inactive TSF. The GISTM mandates a comprehensive knowledge base, and our approach is now based on more conservative assumptions. A remediation plan is in place.</t>
  </si>
  <si>
    <t>This facility is an active TSF with no population at risk.</t>
  </si>
  <si>
    <t>Hazard categorisation of this facility, based on consequence of failure</t>
  </si>
  <si>
    <t>Low, Low</t>
  </si>
  <si>
    <t>Significant, High B</t>
  </si>
  <si>
    <t>Significant, Significant</t>
  </si>
  <si>
    <r>
      <t>Significant</t>
    </r>
    <r>
      <rPr>
        <vertAlign val="superscript"/>
        <sz val="8"/>
        <rFont val="Arial"/>
        <family val="2"/>
      </rPr>
      <t>1</t>
    </r>
    <r>
      <rPr>
        <sz val="8"/>
        <rFont val="Arial"/>
        <family val="2"/>
      </rPr>
      <t>, Low</t>
    </r>
  </si>
  <si>
    <t>Low, Very Low</t>
  </si>
  <si>
    <t>Guideline followed for classification system</t>
  </si>
  <si>
    <t>Department of Environment, Science and Innovation / ANCOLD</t>
  </si>
  <si>
    <r>
      <t>Department of Environment, Science and Innovation / ANCOLD</t>
    </r>
    <r>
      <rPr>
        <vertAlign val="superscript"/>
        <sz val="8"/>
        <rFont val="Arial"/>
        <family val="2"/>
      </rPr>
      <t>1</t>
    </r>
  </si>
  <si>
    <t>Most recent independent technical review</t>
  </si>
  <si>
    <t>Did the most recent independent technical review result in material findings related to the safety of the facility</t>
  </si>
  <si>
    <t>No</t>
  </si>
  <si>
    <t>Have mitigation measures implemented to reduce risk to a level as low as reasonably practicable (ALARP)</t>
  </si>
  <si>
    <t>Is a site-specific emergency preparedness and response plan in place?</t>
  </si>
  <si>
    <t>1.  Has provisionally been reassessed with a significant consequence for Failure to Contain - Overtopping, under the Queensland Department of Environment and Science Manual. This is being reviewed against a water balance and surface water study, which is currently in progress.</t>
  </si>
  <si>
    <t xml:space="preserve">Laleham </t>
  </si>
  <si>
    <t xml:space="preserve">NCPP </t>
  </si>
  <si>
    <t xml:space="preserve">R72 </t>
  </si>
  <si>
    <t>Ramp 74</t>
  </si>
  <si>
    <r>
      <t xml:space="preserve">Blackwater TSFs </t>
    </r>
    <r>
      <rPr>
        <b/>
        <sz val="9"/>
        <color theme="0"/>
        <rFont val="Calibri"/>
        <family val="2"/>
      </rPr>
      <t>–</t>
    </r>
    <r>
      <rPr>
        <b/>
        <sz val="9"/>
        <color theme="0"/>
        <rFont val="Arial"/>
        <family val="2"/>
      </rPr>
      <t xml:space="preserve"> name</t>
    </r>
  </si>
  <si>
    <t>Pond 1</t>
  </si>
  <si>
    <t>Pond 2</t>
  </si>
  <si>
    <t>Pond 3</t>
  </si>
  <si>
    <t>Pond 8</t>
  </si>
  <si>
    <t>Pond 9</t>
  </si>
  <si>
    <t>Pond 10</t>
  </si>
  <si>
    <t>-30.952899, 150.197638</t>
  </si>
  <si>
    <t>-30.953718, 150.197671</t>
  </si>
  <si>
    <t>-30.954412, 150.197778</t>
  </si>
  <si>
    <t>-30.953525, 150.205557</t>
  </si>
  <si>
    <t>-30.952597, 150.205959</t>
  </si>
  <si>
    <t>-30.952140, 150.204953</t>
  </si>
  <si>
    <t>Dry Stack Settlement ponds</t>
  </si>
  <si>
    <r>
      <t>Current TSF impoundment volume (million m</t>
    </r>
    <r>
      <rPr>
        <b/>
        <vertAlign val="superscript"/>
        <sz val="8"/>
        <rFont val="Arial (Body)"/>
      </rPr>
      <t>3</t>
    </r>
    <r>
      <rPr>
        <sz val="8"/>
        <rFont val="Arial"/>
        <family val="2"/>
      </rPr>
      <t>)</t>
    </r>
  </si>
  <si>
    <t xml:space="preserve">Variable </t>
  </si>
  <si>
    <t xml:space="preserve">Operational as per Approval </t>
  </si>
  <si>
    <t xml:space="preserve">GISTM consequence classification </t>
  </si>
  <si>
    <t xml:space="preserve">This TSF is a dry stack working in conjunction with the other ponds to dry and consolidate the Fine Reject before they are co-mingled and desposited in-pit back on site. </t>
  </si>
  <si>
    <t>ANCOLD</t>
  </si>
  <si>
    <t xml:space="preserve">Fine reject drying ponds are operated in accordance with approvals and the Reject Ponds Management Procedure </t>
  </si>
  <si>
    <t xml:space="preserve">CHPP has a site specific emergency plan in place </t>
  </si>
  <si>
    <r>
      <t xml:space="preserve">Gunnedah CHPP TSFs </t>
    </r>
    <r>
      <rPr>
        <b/>
        <sz val="9"/>
        <rFont val="Calibri"/>
        <family val="2"/>
      </rPr>
      <t>–</t>
    </r>
    <r>
      <rPr>
        <b/>
        <sz val="9"/>
        <rFont val="Arial"/>
        <family val="2"/>
      </rPr>
      <t xml:space="preserve"> name</t>
    </r>
  </si>
  <si>
    <t>Current maximum height (m) (top of wall))</t>
  </si>
  <si>
    <t xml:space="preserve">Non-mineral waste </t>
  </si>
  <si>
    <t xml:space="preserve">Mineral waste </t>
  </si>
  <si>
    <t xml:space="preserve">Tailings storage facilities </t>
  </si>
  <si>
    <t>SOx emissions</t>
  </si>
  <si>
    <t>Not yet available</t>
  </si>
  <si>
    <t>NOx emissions</t>
  </si>
  <si>
    <t>Particulate matter (PM10)</t>
  </si>
  <si>
    <t>Volatile organic compounds</t>
  </si>
  <si>
    <t>Mercury</t>
  </si>
  <si>
    <t>Air quality</t>
  </si>
  <si>
    <t>Tonnes</t>
  </si>
  <si>
    <r>
      <t>Wages and salaries paid in regtional NSW</t>
    </r>
    <r>
      <rPr>
        <vertAlign val="superscript"/>
        <sz val="8"/>
        <color theme="1"/>
        <rFont val="Arial"/>
        <family val="2"/>
      </rPr>
      <t>1</t>
    </r>
  </si>
  <si>
    <r>
      <t>Total employee benefits</t>
    </r>
    <r>
      <rPr>
        <vertAlign val="superscript"/>
        <sz val="8"/>
        <color theme="1"/>
        <rFont val="Arial"/>
        <family val="2"/>
      </rPr>
      <t>2</t>
    </r>
  </si>
  <si>
    <r>
      <t>Spend with regional suppliers in North West NSW</t>
    </r>
    <r>
      <rPr>
        <vertAlign val="superscript"/>
        <sz val="8"/>
        <color theme="1"/>
        <rFont val="Arial"/>
        <family val="2"/>
      </rPr>
      <t>1</t>
    </r>
  </si>
  <si>
    <r>
      <t>Spend with all suppliers</t>
    </r>
    <r>
      <rPr>
        <vertAlign val="superscript"/>
        <sz val="8"/>
        <color rgb="FF001A45"/>
        <rFont val="Arial"/>
        <family val="2"/>
      </rPr>
      <t>1,3</t>
    </r>
    <r>
      <rPr>
        <sz val="8"/>
        <color rgb="FF001A45"/>
        <rFont val="Arial"/>
        <family val="2"/>
      </rPr>
      <t xml:space="preserve"> </t>
    </r>
  </si>
  <si>
    <r>
      <t>Spend with Indigenous businesses in NSW</t>
    </r>
    <r>
      <rPr>
        <vertAlign val="superscript"/>
        <sz val="8"/>
        <color rgb="FF001A45"/>
        <rFont val="Arial"/>
        <family val="2"/>
      </rPr>
      <t>1</t>
    </r>
  </si>
  <si>
    <r>
      <t>Corporate community partnerships and donations</t>
    </r>
    <r>
      <rPr>
        <vertAlign val="superscript"/>
        <sz val="8"/>
        <color rgb="FF001A45"/>
        <rFont val="Arial"/>
        <family val="2"/>
      </rPr>
      <t>1</t>
    </r>
  </si>
  <si>
    <t>1. On a 100% joint venture basis</t>
  </si>
  <si>
    <t>2. On an equity basis, including Queensland mines. Data from the notes to the audited financial statements.</t>
  </si>
  <si>
    <t>3. FY24 data includes Queensland mines, post acquisition.</t>
  </si>
  <si>
    <r>
      <t xml:space="preserve">88% </t>
    </r>
    <r>
      <rPr>
        <sz val="8"/>
        <rFont val="Calibri"/>
        <family val="2"/>
      </rPr>
      <t>–</t>
    </r>
    <r>
      <rPr>
        <sz val="8"/>
        <rFont val="Arial"/>
        <family val="2"/>
      </rPr>
      <t xml:space="preserve"> see page 27.
</t>
    </r>
  </si>
  <si>
    <t>Discussion of long-term and short-term strategy or plan to manage Scope 1 emissions, emissions reduction targets, and an analysis of performance against those targets</t>
  </si>
  <si>
    <t>See Climate section.</t>
  </si>
  <si>
    <t>(1) Total fresh water withdrawn, (2) percentage recycled, (3) percentage in regions with High or Extremely High Baseline Water Stress</t>
  </si>
  <si>
    <t>Nil - see page 37.</t>
  </si>
  <si>
    <t>See Waste and recycling section and data tables on pages 40 and 57, respectively.</t>
  </si>
  <si>
    <t xml:space="preserve">See Water Stewardship section and data tables on pages 28 and 57, respectively.
</t>
  </si>
  <si>
    <t>Nil - see page 37 and 40, respectively.</t>
  </si>
  <si>
    <t>See Waste and recycling section on page 40.</t>
  </si>
  <si>
    <t>See Biodiversity and land use section on page 39.</t>
  </si>
  <si>
    <t>Whitehaven's NSW mine sites do not include acid rock drainage. Blakwater and Daunia mines will be reported on in FY25.</t>
  </si>
  <si>
    <t>We have no reserves near Aboriginal and Torres Strait Islander land, based on the definition of ‘Aboriginal community’ from the Australian Bureau of Statistics adopted by Whitehaven - see page 48. 
Whitehaven notes that Red Chief LALC (Gunnedah) has a Travelling Stock Route claimed under the Land Claims process on Maules Creek mine (in overburden emplacement) which we have a compensation agreement with them on.</t>
  </si>
  <si>
    <t>Refer to the Aboriginal and Torres Strait Islander peoples section on pages 47-48.</t>
  </si>
  <si>
    <r>
      <t>See pages 44</t>
    </r>
    <r>
      <rPr>
        <sz val="8"/>
        <rFont val="Calibri"/>
        <family val="2"/>
      </rPr>
      <t>–45</t>
    </r>
    <r>
      <rPr>
        <sz val="8"/>
        <rFont val="Arial"/>
        <family val="2"/>
      </rPr>
      <t xml:space="preserve"> of the Communities section.</t>
    </r>
  </si>
  <si>
    <t>There have been no non-technical delays in FY24, except for transition-related rail path issues of Daunia.</t>
  </si>
  <si>
    <r>
      <t xml:space="preserve">62% of employees are covered by enterprise agreements </t>
    </r>
    <r>
      <rPr>
        <sz val="8"/>
        <rFont val="Calibri"/>
        <family val="2"/>
      </rPr>
      <t>–</t>
    </r>
    <r>
      <rPr>
        <sz val="8"/>
        <rFont val="Arial"/>
        <family val="2"/>
      </rPr>
      <t xml:space="preserve"> see pages 21 and 56, respectively.</t>
    </r>
  </si>
  <si>
    <r>
      <t xml:space="preserve">There were no days lost at Whitehaven’s operations due to industrial action </t>
    </r>
    <r>
      <rPr>
        <sz val="8"/>
        <rFont val="Calibri"/>
        <family val="2"/>
      </rPr>
      <t>–</t>
    </r>
    <r>
      <rPr>
        <sz val="8"/>
        <rFont val="Arial"/>
        <family val="2"/>
      </rPr>
      <t xml:space="preserve"> see page 21. </t>
    </r>
  </si>
  <si>
    <t>See Health, safety and wellbeing section and relevant data table on pages 14 and 56, respectively.</t>
  </si>
  <si>
    <r>
      <t>See Health, safety and wellbeing section on pages 14</t>
    </r>
    <r>
      <rPr>
        <sz val="8"/>
        <rFont val="Calibri"/>
        <family val="2"/>
      </rPr>
      <t>–</t>
    </r>
    <r>
      <rPr>
        <sz val="8"/>
        <rFont val="Arial"/>
        <family val="2"/>
      </rPr>
      <t>17.</t>
    </r>
  </si>
  <si>
    <t>This will be reassessed in FY25 for all operating sites, including Blackwater and Daunia.</t>
  </si>
  <si>
    <r>
      <t>See climate resilience section on pages 34</t>
    </r>
    <r>
      <rPr>
        <sz val="8"/>
        <rFont val="Calibri"/>
        <family val="2"/>
      </rPr>
      <t>–</t>
    </r>
    <r>
      <rPr>
        <sz val="8"/>
        <rFont val="Arial"/>
        <family val="2"/>
      </rPr>
      <t>35.</t>
    </r>
  </si>
  <si>
    <t>Whitehaven’s reserves are published on our website as required under the Joint Ore Reserves Committee (JORC).
The standard Intergovernmental Panel on Climate Change (IPCC) factors are available:</t>
  </si>
  <si>
    <t>here</t>
  </si>
  <si>
    <t>See tailings storage facilities worksheet in this Sustainability Databook.</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</si>
  <si>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</si>
  <si>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See Tailings storage facilities section on page 42.</t>
  </si>
  <si>
    <t>1. All references to sections and page numbers refer to the Sustainability Report 2024.</t>
  </si>
  <si>
    <r>
      <t>Whitehaven Response</t>
    </r>
    <r>
      <rPr>
        <b/>
        <vertAlign val="superscript"/>
        <sz val="8"/>
        <color theme="0"/>
        <rFont val="Arial"/>
        <family val="2"/>
      </rPr>
      <t>1</t>
    </r>
  </si>
  <si>
    <t>See page 6 for revenue by coal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</si>
</sst>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_-;\-* #,##0.0_-;_-* &quot;-&quot;??_-;_-@_-"/>
    <numFmt numFmtId="165" formatCode="_-* #,##0_-;\-* #,##0_-;_-* &quot;-&quot;??_-;_-@_-"/>
    <numFmt numFmtId="166" formatCode="0.0"/>
    <numFmt numFmtId="167" formatCode="_-* #,##0.000_-;\-* #,##0.000_-;_-* &quot;-&quot;??_-;_-@_-"/>
    <numFmt numFmtId="168" formatCode="0.000"/>
    <numFmt numFmtId="169" formatCode="#,##0.0"/>
  </numFmts>
  <fonts count="54">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2"/>
      <color rgb="FF001D45"/>
      <name val="Arial"/>
      <family val="2"/>
    </font>
    <font>
      <sz val="8"/>
      <color theme="1"/>
      <name val="Arial"/>
      <family val="2"/>
    </font>
    <font>
      <sz val="10"/>
      <color rgb="FFC00000"/>
      <name val="Arial"/>
      <family val="2"/>
    </font>
    <font>
      <sz val="8"/>
      <color theme="1"/>
      <name val="Calibri"/>
      <family val="2"/>
    </font>
    <font>
      <b/>
      <sz val="8"/>
      <color theme="0"/>
      <name val="Arial"/>
      <family val="2"/>
    </font>
    <font>
      <b/>
      <sz val="8"/>
      <color rgb="FF001A45"/>
      <name val="Arial"/>
      <family val="2"/>
    </font>
    <font>
      <b/>
      <vertAlign val="superscript"/>
      <sz val="8"/>
      <color rgb="FF001A45"/>
      <name val="Arial"/>
      <family val="2"/>
    </font>
    <font>
      <sz val="8"/>
      <color rgb="FF001A45"/>
      <name val="Arial"/>
      <family val="2"/>
    </font>
    <font>
      <sz val="8"/>
      <color rgb="FFFF0000"/>
      <name val="Arial"/>
      <family val="2"/>
    </font>
    <font>
      <vertAlign val="superscript"/>
      <sz val="8"/>
      <color theme="1"/>
      <name val="Arial"/>
      <family val="2"/>
    </font>
    <font>
      <vertAlign val="superscript"/>
      <sz val="8"/>
      <color rgb="FF001A45"/>
      <name val="Arial"/>
      <family val="2"/>
    </font>
    <font>
      <b/>
      <sz val="8"/>
      <color theme="1"/>
      <name val="Arial"/>
      <family val="2"/>
    </font>
    <font>
      <sz val="8"/>
      <color rgb="FF001A45"/>
      <name val="Calibri"/>
      <family val="2"/>
    </font>
    <font>
      <i/>
      <sz val="8"/>
      <color rgb="FFFF0000"/>
      <name val="Arial"/>
      <family val="2"/>
    </font>
    <font>
      <sz val="10"/>
      <name val="Arial"/>
      <family val="2"/>
    </font>
    <font>
      <sz val="8"/>
      <name val="Arial"/>
      <family val="2"/>
    </font>
    <font>
      <sz val="10"/>
      <color rgb="FF000000"/>
      <name val="Arial"/>
      <family val="2"/>
    </font>
    <font>
      <i/>
      <sz val="8"/>
      <name val="Roboto"/>
    </font>
    <font>
      <i/>
      <sz val="8"/>
      <color theme="1"/>
      <name val="Arial"/>
      <family val="2"/>
    </font>
    <font>
      <b/>
      <vertAlign val="superscript"/>
      <sz val="8"/>
      <color theme="1"/>
      <name val="Arial"/>
      <family val="2"/>
    </font>
    <font>
      <i/>
      <sz val="11"/>
      <color theme="1"/>
      <name val="Arial"/>
      <family val="2"/>
    </font>
    <font>
      <i/>
      <sz val="8"/>
      <name val="Arial"/>
      <family val="2"/>
    </font>
    <font>
      <sz val="8"/>
      <color rgb="FF000000"/>
      <name val="Arial"/>
      <family val="2"/>
    </font>
    <font>
      <b/>
      <vertAlign val="superscript"/>
      <sz val="8"/>
      <color theme="0"/>
      <name val="Arial"/>
      <family val="2"/>
    </font>
    <font>
      <sz val="8.5"/>
      <color rgb="FF000000"/>
      <name val="Arial"/>
      <family val="2"/>
    </font>
    <font>
      <b/>
      <sz val="11"/>
      <color theme="1"/>
      <name val="Calibri"/>
      <family val="2"/>
      <scheme val="minor"/>
    </font>
    <font>
      <i/>
      <sz val="11"/>
      <color theme="1"/>
      <name val="Calibri"/>
      <family val="2"/>
      <scheme val="minor"/>
    </font>
    <font>
      <sz val="8"/>
      <color theme="1"/>
      <name val="Symbol"/>
      <family val="1"/>
      <charset val="2"/>
    </font>
    <font>
      <sz val="8"/>
      <color theme="1"/>
      <name val="Arial"/>
      <family val="1"/>
      <charset val="2"/>
    </font>
    <font>
      <u/>
      <sz val="11"/>
      <color theme="10"/>
      <name val="Calibri"/>
      <family val="2"/>
      <scheme val="minor"/>
    </font>
    <font>
      <u/>
      <sz val="8"/>
      <color theme="10"/>
      <name val="Arial"/>
      <family val="2"/>
    </font>
    <font>
      <sz val="8"/>
      <color theme="0"/>
      <name val="Arial"/>
      <family val="2"/>
    </font>
    <font>
      <b/>
      <sz val="8"/>
      <name val="Arial"/>
      <family val="2"/>
    </font>
    <font>
      <b/>
      <sz val="8"/>
      <color rgb="FFFFFFFF"/>
      <name val="Arial"/>
      <family val="2"/>
    </font>
    <font>
      <sz val="11"/>
      <name val="Arial"/>
      <family val="2"/>
    </font>
    <font>
      <b/>
      <vertAlign val="subscript"/>
      <sz val="8"/>
      <color theme="0"/>
      <name val="Arial"/>
      <family val="2"/>
    </font>
    <font>
      <sz val="7"/>
      <color theme="0"/>
      <name val="Calibri"/>
      <family val="2"/>
      <scheme val="minor"/>
    </font>
    <font>
      <b/>
      <sz val="9"/>
      <name val="Arial"/>
      <family val="2"/>
    </font>
    <font>
      <sz val="8"/>
      <color rgb="FF000000"/>
      <name val="Arial"/>
      <family val="2"/>
    </font>
    <font>
      <b/>
      <vertAlign val="superscript"/>
      <sz val="8"/>
      <color rgb="FF000000"/>
      <name val="Arial"/>
      <family val="2"/>
    </font>
    <font>
      <sz val="7"/>
      <color theme="1"/>
      <name val="Arial"/>
      <family val="2"/>
    </font>
    <font>
      <vertAlign val="superscript"/>
      <sz val="8"/>
      <name val="Arial"/>
      <family val="2"/>
    </font>
    <font>
      <b/>
      <vertAlign val="superscript"/>
      <sz val="8"/>
      <name val="Arial (Headings)"/>
    </font>
    <font>
      <sz val="9"/>
      <color theme="1"/>
      <name val="Arial"/>
      <family val="2"/>
    </font>
    <font>
      <b/>
      <sz val="9"/>
      <color theme="0"/>
      <name val="Arial"/>
      <family val="2"/>
    </font>
    <font>
      <b/>
      <sz val="9"/>
      <color theme="0"/>
      <name val="Calibri"/>
      <family val="2"/>
    </font>
    <font>
      <b/>
      <vertAlign val="superscript"/>
      <sz val="8"/>
      <name val="Arial (Body)"/>
    </font>
    <font>
      <b/>
      <sz val="9"/>
      <name val="Calibri"/>
      <family val="2"/>
    </font>
    <font>
      <sz val="8"/>
      <name val="Calibri"/>
      <family val="2"/>
    </font>
    <font>
      <u/>
      <sz val="8"/>
      <color theme="0"/>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9"/>
      </patternFill>
    </fill>
    <fill>
      <patternFill patternType="solid">
        <fgColor rgb="FF001A45"/>
        <bgColor indexed="64"/>
      </patternFill>
    </fill>
    <fill>
      <patternFill patternType="solid">
        <fgColor rgb="FFFFFFFF"/>
        <bgColor indexed="64"/>
      </patternFill>
    </fill>
    <fill>
      <patternFill patternType="solid">
        <fgColor theme="0"/>
        <bgColor indexed="64"/>
      </patternFill>
    </fill>
  </fills>
  <borders count="16">
    <border>
      <left/>
      <right/>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style="thin">
        <color theme="0" tint="-0.14996795556505021"/>
      </top>
      <bottom style="thin">
        <color theme="0" tint="-0.14993743705557422"/>
      </bottom>
      <diagonal/>
    </border>
    <border>
      <left/>
      <right/>
      <top/>
      <bottom style="thin">
        <color rgb="FFD9D9D9"/>
      </bottom>
      <diagonal/>
    </border>
    <border>
      <left/>
      <right/>
      <top style="thin">
        <color rgb="FFD9D9D9"/>
      </top>
      <bottom style="thin">
        <color rgb="FFD9D9D9"/>
      </bottom>
      <diagonal/>
    </border>
    <border>
      <left/>
      <right/>
      <top/>
      <bottom style="thin">
        <color rgb="FFD2D4E0"/>
      </bottom>
      <diagonal/>
    </border>
    <border>
      <left/>
      <right/>
      <top/>
      <bottom style="thin">
        <color theme="0"/>
      </bottom>
      <diagonal/>
    </border>
    <border>
      <left/>
      <right/>
      <top style="thin">
        <color theme="0" tint="-0.14996795556505021"/>
      </top>
      <bottom style="thin">
        <color rgb="FF001A45"/>
      </bottom>
      <diagonal/>
    </border>
    <border>
      <left/>
      <right/>
      <top/>
      <bottom style="thin">
        <color rgb="FF001A45"/>
      </bottom>
      <diagonal/>
    </border>
    <border>
      <left/>
      <right/>
      <top style="thin">
        <color theme="2"/>
      </top>
      <bottom style="thin">
        <color theme="2"/>
      </bottom>
      <diagonal/>
    </border>
    <border>
      <left/>
      <right/>
      <top/>
      <bottom style="thin">
        <color theme="2"/>
      </bottom>
      <diagonal/>
    </border>
    <border>
      <left/>
      <right/>
      <top style="thin">
        <color theme="2"/>
      </top>
      <bottom style="thin">
        <color rgb="FF001A45"/>
      </bottom>
      <diagonal/>
    </border>
    <border>
      <left/>
      <right/>
      <top style="thin">
        <color rgb="FFD2D4E0"/>
      </top>
      <bottom/>
      <diagonal/>
    </border>
    <border>
      <left/>
      <right/>
      <top style="thin">
        <color rgb="FFD2D4E0"/>
      </top>
      <bottom style="thin">
        <color rgb="FF001A45"/>
      </bottom>
      <diagonal/>
    </border>
  </borders>
  <cellStyleXfs count="9">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18" fillId="0" borderId="0"/>
    <xf numFmtId="0" fontId="20" fillId="0" borderId="0"/>
    <xf numFmtId="0" fontId="33" fillId="0" borderId="0" applyNumberFormat="0" applyFill="0" applyBorder="0" applyAlignment="0" applyProtection="0"/>
    <xf numFmtId="0" fontId="40" fillId="5" borderId="0" applyNumberFormat="0" applyAlignment="0" applyProtection="0"/>
    <xf numFmtId="169" fontId="44" fillId="0" borderId="12" applyProtection="0">
      <alignment vertical="center"/>
    </xf>
  </cellStyleXfs>
  <cellXfs count="159">
    <xf numFmtId="0" fontId="0" fillId="0" borderId="0" xfId="0"/>
    <xf numFmtId="0" fontId="2" fillId="0" borderId="0" xfId="0" applyFont="1"/>
    <xf numFmtId="0" fontId="3" fillId="0" borderId="0" xfId="0" applyFont="1"/>
    <xf numFmtId="0" fontId="2" fillId="0" borderId="0" xfId="0" applyFont="1" applyAlignment="1">
      <alignment horizontal="right"/>
    </xf>
    <xf numFmtId="0" fontId="4" fillId="0" borderId="0" xfId="0" applyFont="1"/>
    <xf numFmtId="0" fontId="5" fillId="0" borderId="0" xfId="0" applyFont="1"/>
    <xf numFmtId="0" fontId="6" fillId="0" borderId="0" xfId="0" applyFont="1"/>
    <xf numFmtId="0" fontId="5" fillId="0" borderId="1" xfId="0" applyFont="1" applyBorder="1" applyAlignment="1">
      <alignment vertical="center"/>
    </xf>
    <xf numFmtId="0" fontId="5" fillId="0" borderId="0" xfId="0" applyFont="1" applyAlignment="1">
      <alignment vertical="center"/>
    </xf>
    <xf numFmtId="0" fontId="5" fillId="0" borderId="2" xfId="0" applyFont="1" applyBorder="1" applyAlignment="1">
      <alignment vertical="center"/>
    </xf>
    <xf numFmtId="0" fontId="9"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horizontal="left" vertical="center"/>
    </xf>
    <xf numFmtId="165" fontId="5" fillId="0" borderId="1" xfId="1" applyNumberFormat="1" applyFont="1" applyBorder="1" applyAlignment="1">
      <alignment vertical="center"/>
    </xf>
    <xf numFmtId="165" fontId="5" fillId="0" borderId="2" xfId="1" applyNumberFormat="1" applyFont="1" applyBorder="1" applyAlignment="1">
      <alignment vertical="center"/>
    </xf>
    <xf numFmtId="0" fontId="11" fillId="0" borderId="2" xfId="0" applyFont="1" applyBorder="1" applyAlignment="1">
      <alignment vertical="center"/>
    </xf>
    <xf numFmtId="165" fontId="5" fillId="0" borderId="2" xfId="0" applyNumberFormat="1" applyFont="1" applyBorder="1" applyAlignment="1">
      <alignment vertical="center"/>
    </xf>
    <xf numFmtId="166" fontId="5" fillId="0" borderId="2" xfId="0" applyNumberFormat="1" applyFont="1" applyBorder="1" applyAlignment="1">
      <alignment vertical="center"/>
    </xf>
    <xf numFmtId="164" fontId="5" fillId="0" borderId="2" xfId="0" applyNumberFormat="1" applyFont="1" applyBorder="1" applyAlignment="1">
      <alignment vertical="center"/>
    </xf>
    <xf numFmtId="164" fontId="5" fillId="0" borderId="0" xfId="0" applyNumberFormat="1" applyFont="1" applyAlignment="1">
      <alignment vertical="center"/>
    </xf>
    <xf numFmtId="0" fontId="11" fillId="0" borderId="0" xfId="0" applyFont="1" applyAlignment="1">
      <alignment horizontal="right"/>
    </xf>
    <xf numFmtId="0" fontId="8" fillId="3" borderId="0" xfId="0" applyFont="1" applyFill="1" applyAlignment="1">
      <alignment horizontal="center" vertical="center"/>
    </xf>
    <xf numFmtId="0" fontId="15" fillId="3" borderId="0" xfId="0" applyFont="1" applyFill="1" applyAlignment="1">
      <alignment horizontal="left"/>
    </xf>
    <xf numFmtId="0" fontId="15" fillId="0" borderId="2" xfId="0" applyFont="1" applyBorder="1" applyAlignment="1">
      <alignment vertical="center"/>
    </xf>
    <xf numFmtId="165" fontId="15" fillId="0" borderId="2" xfId="0" applyNumberFormat="1" applyFont="1" applyBorder="1" applyAlignment="1">
      <alignment vertical="center"/>
    </xf>
    <xf numFmtId="0" fontId="17" fillId="0" borderId="0" xfId="0" applyFont="1"/>
    <xf numFmtId="0" fontId="11" fillId="0" borderId="1" xfId="0" applyFont="1" applyBorder="1" applyAlignment="1">
      <alignment vertical="center"/>
    </xf>
    <xf numFmtId="165" fontId="15" fillId="0" borderId="1" xfId="0" applyNumberFormat="1" applyFont="1" applyBorder="1" applyAlignment="1">
      <alignment vertical="center"/>
    </xf>
    <xf numFmtId="0" fontId="12" fillId="0" borderId="0" xfId="0" applyFont="1" applyAlignment="1">
      <alignment vertical="center"/>
    </xf>
    <xf numFmtId="9" fontId="5" fillId="0" borderId="2" xfId="3" applyFont="1" applyBorder="1" applyAlignment="1">
      <alignment vertical="center"/>
    </xf>
    <xf numFmtId="0" fontId="21" fillId="0" borderId="0" xfId="5" applyFont="1" applyAlignment="1">
      <alignment horizontal="left" vertical="center" wrapText="1"/>
    </xf>
    <xf numFmtId="0" fontId="15" fillId="3" borderId="0" xfId="0" applyFont="1" applyFill="1" applyAlignment="1">
      <alignment horizontal="left" vertical="center"/>
    </xf>
    <xf numFmtId="164" fontId="12" fillId="0" borderId="0" xfId="0" applyNumberFormat="1" applyFont="1" applyAlignment="1">
      <alignment vertical="center"/>
    </xf>
    <xf numFmtId="164" fontId="5" fillId="0" borderId="2" xfId="1" applyNumberFormat="1" applyFont="1" applyBorder="1" applyAlignment="1">
      <alignment vertical="center"/>
    </xf>
    <xf numFmtId="0" fontId="15" fillId="0" borderId="0" xfId="0" applyFont="1"/>
    <xf numFmtId="165" fontId="5" fillId="0" borderId="0" xfId="0" applyNumberFormat="1" applyFont="1"/>
    <xf numFmtId="0" fontId="12" fillId="0" borderId="0" xfId="0" applyFont="1"/>
    <xf numFmtId="165" fontId="15" fillId="0" borderId="1" xfId="1" applyNumberFormat="1" applyFont="1" applyBorder="1" applyAlignment="1">
      <alignment vertical="center"/>
    </xf>
    <xf numFmtId="165" fontId="5" fillId="0" borderId="1" xfId="1" applyNumberFormat="1" applyFont="1" applyBorder="1" applyAlignment="1">
      <alignment horizontal="right" vertical="center"/>
    </xf>
    <xf numFmtId="167" fontId="5" fillId="0" borderId="1" xfId="1" applyNumberFormat="1" applyFont="1" applyBorder="1" applyAlignment="1">
      <alignment vertical="center"/>
    </xf>
    <xf numFmtId="167" fontId="5" fillId="0" borderId="1" xfId="1" applyNumberFormat="1" applyFont="1" applyBorder="1" applyAlignment="1">
      <alignment horizontal="right" vertical="center"/>
    </xf>
    <xf numFmtId="0" fontId="12" fillId="0" borderId="2" xfId="0" applyFont="1" applyBorder="1" applyAlignment="1">
      <alignment horizontal="center" vertical="center"/>
    </xf>
    <xf numFmtId="167" fontId="5" fillId="0" borderId="0" xfId="0" applyNumberFormat="1" applyFont="1"/>
    <xf numFmtId="0" fontId="11" fillId="0" borderId="4" xfId="0" applyFont="1" applyBorder="1" applyAlignment="1">
      <alignment vertical="center"/>
    </xf>
    <xf numFmtId="165" fontId="15" fillId="0" borderId="4" xfId="0" applyNumberFormat="1" applyFont="1" applyBorder="1" applyAlignment="1">
      <alignment vertical="center"/>
    </xf>
    <xf numFmtId="165" fontId="5" fillId="0" borderId="1" xfId="0" applyNumberFormat="1" applyFont="1" applyBorder="1" applyAlignment="1">
      <alignment vertical="center"/>
    </xf>
    <xf numFmtId="9" fontId="5" fillId="0" borderId="1" xfId="3" applyFont="1" applyBorder="1" applyAlignment="1">
      <alignment vertical="center"/>
    </xf>
    <xf numFmtId="3" fontId="5" fillId="0" borderId="1" xfId="0" applyNumberFormat="1" applyFont="1" applyBorder="1" applyAlignment="1">
      <alignment vertical="center"/>
    </xf>
    <xf numFmtId="0" fontId="22" fillId="0" borderId="0" xfId="0" applyFont="1"/>
    <xf numFmtId="0" fontId="24" fillId="0" borderId="0" xfId="0" applyFont="1"/>
    <xf numFmtId="9" fontId="12" fillId="0" borderId="0" xfId="0" applyNumberFormat="1" applyFont="1" applyAlignment="1">
      <alignment vertical="center"/>
    </xf>
    <xf numFmtId="0" fontId="12" fillId="0" borderId="0" xfId="0" quotePrefix="1" applyFont="1" applyAlignment="1">
      <alignment vertical="center"/>
    </xf>
    <xf numFmtId="0" fontId="26" fillId="0" borderId="5" xfId="0" applyFont="1" applyBorder="1" applyAlignment="1">
      <alignment vertical="center"/>
    </xf>
    <xf numFmtId="0" fontId="26" fillId="0" borderId="6" xfId="0" applyFont="1" applyBorder="1" applyAlignment="1">
      <alignment vertical="center"/>
    </xf>
    <xf numFmtId="0" fontId="5" fillId="0" borderId="0" xfId="0" applyFont="1" applyAlignment="1">
      <alignment horizontal="left"/>
    </xf>
    <xf numFmtId="164" fontId="26" fillId="0" borderId="5" xfId="1" applyNumberFormat="1" applyFont="1" applyBorder="1" applyAlignment="1">
      <alignment vertical="center"/>
    </xf>
    <xf numFmtId="165" fontId="5" fillId="0" borderId="1" xfId="1" applyNumberFormat="1" applyFont="1" applyFill="1" applyBorder="1" applyAlignment="1">
      <alignment vertical="center"/>
    </xf>
    <xf numFmtId="164" fontId="5" fillId="0" borderId="2" xfId="1" applyNumberFormat="1" applyFont="1" applyFill="1" applyBorder="1" applyAlignment="1">
      <alignment vertical="center"/>
    </xf>
    <xf numFmtId="9" fontId="5" fillId="0" borderId="2" xfId="3" applyFont="1" applyFill="1" applyBorder="1" applyAlignment="1">
      <alignment vertical="center"/>
    </xf>
    <xf numFmtId="165" fontId="5" fillId="0" borderId="2" xfId="1" applyNumberFormat="1" applyFont="1" applyFill="1" applyBorder="1" applyAlignment="1">
      <alignment vertical="center"/>
    </xf>
    <xf numFmtId="0" fontId="28" fillId="0" borderId="0" xfId="0" applyFont="1"/>
    <xf numFmtId="9" fontId="5" fillId="0" borderId="0" xfId="3" applyFont="1" applyAlignment="1">
      <alignment vertical="center"/>
    </xf>
    <xf numFmtId="165" fontId="26" fillId="0" borderId="0" xfId="0" applyNumberFormat="1" applyFont="1" applyAlignment="1">
      <alignment vertical="center"/>
    </xf>
    <xf numFmtId="0" fontId="29" fillId="0" borderId="0" xfId="0" applyFont="1"/>
    <xf numFmtId="0" fontId="19" fillId="0" borderId="2" xfId="5" applyFont="1" applyBorder="1" applyAlignment="1">
      <alignment vertical="center"/>
    </xf>
    <xf numFmtId="166" fontId="19" fillId="0" borderId="2" xfId="5" applyNumberFormat="1" applyFont="1" applyBorder="1" applyAlignment="1">
      <alignment vertical="center"/>
    </xf>
    <xf numFmtId="0" fontId="5" fillId="0" borderId="0" xfId="0" applyFont="1" applyAlignment="1">
      <alignment wrapText="1"/>
    </xf>
    <xf numFmtId="0" fontId="33" fillId="0" borderId="0" xfId="6"/>
    <xf numFmtId="0" fontId="34" fillId="0" borderId="0" xfId="6" applyFont="1"/>
    <xf numFmtId="0" fontId="5" fillId="0" borderId="2" xfId="0" applyFont="1" applyBorder="1" applyAlignment="1">
      <alignment horizontal="right" vertical="center"/>
    </xf>
    <xf numFmtId="0" fontId="5" fillId="6" borderId="0" xfId="0" applyFont="1" applyFill="1" applyAlignment="1">
      <alignment horizontal="center"/>
    </xf>
    <xf numFmtId="0" fontId="8" fillId="6" borderId="0" xfId="0" applyFont="1" applyFill="1" applyAlignment="1">
      <alignment horizontal="center" vertical="center"/>
    </xf>
    <xf numFmtId="0" fontId="35" fillId="6" borderId="0" xfId="0" applyFont="1" applyFill="1" applyAlignment="1">
      <alignment horizontal="center"/>
    </xf>
    <xf numFmtId="0" fontId="8" fillId="6" borderId="0" xfId="0" applyFont="1" applyFill="1" applyAlignment="1">
      <alignment horizontal="left" vertical="center"/>
    </xf>
    <xf numFmtId="166" fontId="5" fillId="0" borderId="0" xfId="0" applyNumberFormat="1" applyFont="1"/>
    <xf numFmtId="0" fontId="19" fillId="0" borderId="7" xfId="0" applyFont="1" applyBorder="1" applyAlignment="1">
      <alignment horizontal="left" vertical="top" wrapText="1" indent="1"/>
    </xf>
    <xf numFmtId="0" fontId="8" fillId="6" borderId="0" xfId="0" applyFont="1" applyFill="1" applyAlignment="1">
      <alignment horizontal="left" vertical="center" indent="1"/>
    </xf>
    <xf numFmtId="0" fontId="36" fillId="6" borderId="0" xfId="0" applyFont="1" applyFill="1" applyAlignment="1">
      <alignment horizontal="left" vertical="center" indent="1"/>
    </xf>
    <xf numFmtId="0" fontId="36" fillId="6" borderId="0" xfId="0" applyFont="1" applyFill="1" applyAlignment="1">
      <alignment horizontal="left" vertical="center" wrapText="1" indent="1"/>
    </xf>
    <xf numFmtId="0" fontId="19" fillId="0" borderId="7" xfId="0" applyFont="1" applyBorder="1" applyAlignment="1">
      <alignment horizontal="left" vertical="center" wrapText="1" indent="1"/>
    </xf>
    <xf numFmtId="0" fontId="26" fillId="0" borderId="0" xfId="0" applyFont="1" applyAlignment="1">
      <alignment horizontal="left" vertical="center" wrapText="1" indent="1"/>
    </xf>
    <xf numFmtId="0" fontId="38" fillId="0" borderId="0" xfId="0" applyFont="1" applyAlignment="1">
      <alignment horizontal="left" vertical="center" wrapText="1" indent="1"/>
    </xf>
    <xf numFmtId="0" fontId="8" fillId="6" borderId="8" xfId="0" applyFont="1" applyFill="1" applyBorder="1" applyAlignment="1">
      <alignment horizontal="left" vertical="center" indent="1"/>
    </xf>
    <xf numFmtId="0" fontId="8" fillId="6" borderId="0" xfId="0" applyFont="1" applyFill="1" applyAlignment="1">
      <alignment horizontal="left" vertical="center" wrapText="1" indent="1"/>
    </xf>
    <xf numFmtId="165" fontId="5" fillId="0" borderId="0" xfId="1" applyNumberFormat="1" applyFont="1" applyFill="1" applyBorder="1" applyAlignment="1">
      <alignment vertical="center"/>
    </xf>
    <xf numFmtId="165" fontId="5" fillId="0" borderId="1" xfId="1" quotePrefix="1" applyNumberFormat="1" applyFont="1" applyBorder="1" applyAlignment="1">
      <alignment horizontal="right" vertical="center"/>
    </xf>
    <xf numFmtId="0" fontId="5" fillId="0" borderId="9" xfId="0" applyFont="1" applyBorder="1" applyAlignment="1">
      <alignment horizontal="right" vertical="center"/>
    </xf>
    <xf numFmtId="0" fontId="5" fillId="7" borderId="9" xfId="0" applyFont="1" applyFill="1" applyBorder="1" applyAlignment="1">
      <alignment vertical="center"/>
    </xf>
    <xf numFmtId="0" fontId="32" fillId="0" borderId="9" xfId="0" applyFont="1" applyBorder="1" applyAlignment="1">
      <alignment horizontal="right" vertical="center"/>
    </xf>
    <xf numFmtId="165" fontId="5" fillId="0" borderId="9" xfId="1" applyNumberFormat="1" applyFont="1" applyBorder="1" applyAlignment="1">
      <alignment vertical="center"/>
    </xf>
    <xf numFmtId="165" fontId="5" fillId="0" borderId="9" xfId="1" applyNumberFormat="1" applyFont="1" applyBorder="1" applyAlignment="1">
      <alignment horizontal="right" vertical="center"/>
    </xf>
    <xf numFmtId="4" fontId="5" fillId="0" borderId="0" xfId="0" applyNumberFormat="1" applyFont="1"/>
    <xf numFmtId="0" fontId="5" fillId="0" borderId="10" xfId="0" applyFont="1" applyBorder="1"/>
    <xf numFmtId="0" fontId="11" fillId="0" borderId="9" xfId="0" applyFont="1" applyBorder="1" applyAlignment="1">
      <alignment vertical="center"/>
    </xf>
    <xf numFmtId="165" fontId="15" fillId="0" borderId="9" xfId="0" applyNumberFormat="1" applyFont="1" applyBorder="1" applyAlignment="1">
      <alignment vertical="center"/>
    </xf>
    <xf numFmtId="0" fontId="5" fillId="0" borderId="9" xfId="0" applyFont="1" applyBorder="1" applyAlignment="1">
      <alignment vertical="center"/>
    </xf>
    <xf numFmtId="165" fontId="5" fillId="0" borderId="9" xfId="0" applyNumberFormat="1" applyFont="1" applyBorder="1" applyAlignment="1">
      <alignment vertical="center"/>
    </xf>
    <xf numFmtId="1" fontId="5" fillId="0" borderId="9" xfId="0" applyNumberFormat="1" applyFont="1" applyBorder="1" applyAlignment="1">
      <alignment vertical="center"/>
    </xf>
    <xf numFmtId="165" fontId="5" fillId="0" borderId="2" xfId="1" quotePrefix="1" applyNumberFormat="1" applyFont="1" applyBorder="1" applyAlignment="1">
      <alignment horizontal="right" vertical="center"/>
    </xf>
    <xf numFmtId="0" fontId="9" fillId="0" borderId="9" xfId="0" applyFont="1" applyBorder="1" applyAlignment="1">
      <alignment vertical="center"/>
    </xf>
    <xf numFmtId="0" fontId="15" fillId="0" borderId="9" xfId="0" applyFont="1" applyBorder="1" applyAlignment="1">
      <alignment vertical="center"/>
    </xf>
    <xf numFmtId="0" fontId="19" fillId="0" borderId="9" xfId="5" applyFont="1" applyBorder="1" applyAlignment="1">
      <alignment vertical="center"/>
    </xf>
    <xf numFmtId="166" fontId="19" fillId="0" borderId="9" xfId="5" applyNumberFormat="1" applyFont="1" applyBorder="1" applyAlignment="1">
      <alignment vertical="center"/>
    </xf>
    <xf numFmtId="165" fontId="5" fillId="0" borderId="9" xfId="1" quotePrefix="1" applyNumberFormat="1" applyFont="1" applyBorder="1" applyAlignment="1">
      <alignment horizontal="right" vertical="center"/>
    </xf>
    <xf numFmtId="166" fontId="26" fillId="0" borderId="6" xfId="0" applyNumberFormat="1" applyFont="1" applyBorder="1" applyAlignment="1">
      <alignment vertical="center"/>
    </xf>
    <xf numFmtId="164" fontId="5" fillId="0" borderId="9" xfId="1" applyNumberFormat="1" applyFont="1" applyBorder="1" applyAlignment="1">
      <alignment vertical="center"/>
    </xf>
    <xf numFmtId="0" fontId="11" fillId="0" borderId="0" xfId="0" applyFont="1" applyAlignment="1">
      <alignment vertical="center"/>
    </xf>
    <xf numFmtId="165" fontId="5" fillId="0" borderId="0" xfId="0" applyNumberFormat="1" applyFont="1" applyAlignment="1">
      <alignment vertical="center"/>
    </xf>
    <xf numFmtId="0" fontId="11" fillId="0" borderId="10" xfId="0" applyFont="1" applyBorder="1" applyAlignment="1">
      <alignment vertical="center"/>
    </xf>
    <xf numFmtId="0" fontId="0" fillId="0" borderId="9" xfId="0" applyBorder="1"/>
    <xf numFmtId="0" fontId="19" fillId="4" borderId="11" xfId="7" applyFont="1" applyFill="1" applyBorder="1" applyAlignment="1">
      <alignment horizontal="left" vertical="top" wrapText="1"/>
    </xf>
    <xf numFmtId="0" fontId="19" fillId="8" borderId="11" xfId="7" quotePrefix="1" applyFont="1" applyFill="1" applyBorder="1" applyAlignment="1">
      <alignment horizontal="left" vertical="top" wrapText="1"/>
    </xf>
    <xf numFmtId="0" fontId="19" fillId="8" borderId="11" xfId="7" applyFont="1" applyFill="1" applyBorder="1" applyAlignment="1">
      <alignment horizontal="left" vertical="top" wrapText="1"/>
    </xf>
    <xf numFmtId="0" fontId="42" fillId="4" borderId="11" xfId="7" applyFont="1" applyFill="1" applyBorder="1" applyAlignment="1">
      <alignment horizontal="left" vertical="top" wrapText="1"/>
    </xf>
    <xf numFmtId="0" fontId="19" fillId="4" borderId="0" xfId="7" applyFont="1" applyFill="1" applyAlignment="1">
      <alignment horizontal="left" vertical="top" wrapText="1"/>
    </xf>
    <xf numFmtId="0" fontId="47" fillId="0" borderId="0" xfId="0" applyFont="1"/>
    <xf numFmtId="3" fontId="5" fillId="0" borderId="11" xfId="8" applyNumberFormat="1" applyFont="1" applyBorder="1" applyAlignment="1">
      <alignment horizontal="left" vertical="top" wrapText="1"/>
    </xf>
    <xf numFmtId="4" fontId="5" fillId="0" borderId="11" xfId="8" applyNumberFormat="1" applyFont="1" applyBorder="1" applyAlignment="1">
      <alignment horizontal="left" vertical="top" wrapText="1"/>
    </xf>
    <xf numFmtId="1" fontId="19" fillId="0" borderId="11" xfId="7" applyNumberFormat="1" applyFont="1" applyFill="1" applyBorder="1" applyAlignment="1">
      <alignment horizontal="left" vertical="top" wrapText="1"/>
    </xf>
    <xf numFmtId="0" fontId="19" fillId="0" borderId="11" xfId="7" applyFont="1" applyFill="1" applyBorder="1" applyAlignment="1">
      <alignment horizontal="left" vertical="top" wrapText="1"/>
    </xf>
    <xf numFmtId="0" fontId="48" fillId="6" borderId="11" xfId="7" applyFont="1" applyFill="1" applyBorder="1" applyAlignment="1">
      <alignment horizontal="left" vertical="top" wrapText="1"/>
    </xf>
    <xf numFmtId="0" fontId="48" fillId="6" borderId="11" xfId="7" applyFont="1" applyFill="1" applyBorder="1" applyAlignment="1">
      <alignment horizontal="center" vertical="top" wrapText="1"/>
    </xf>
    <xf numFmtId="0" fontId="5" fillId="0" borderId="11" xfId="8" applyNumberFormat="1" applyFont="1" applyBorder="1" applyAlignment="1">
      <alignment horizontal="left" vertical="center" wrapText="1"/>
    </xf>
    <xf numFmtId="0" fontId="19" fillId="0" borderId="11" xfId="7" applyFont="1" applyFill="1" applyBorder="1" applyAlignment="1">
      <alignment horizontal="left" vertical="center" wrapText="1"/>
    </xf>
    <xf numFmtId="0" fontId="19" fillId="4" borderId="10" xfId="7" applyFont="1" applyFill="1" applyBorder="1" applyAlignment="1">
      <alignment horizontal="left" vertical="top" wrapText="1"/>
    </xf>
    <xf numFmtId="0" fontId="19" fillId="0" borderId="13" xfId="7" applyFont="1" applyFill="1" applyBorder="1" applyAlignment="1">
      <alignment horizontal="left" vertical="top" wrapText="1"/>
    </xf>
    <xf numFmtId="168" fontId="5" fillId="0" borderId="11" xfId="8" applyNumberFormat="1" applyFont="1" applyBorder="1" applyAlignment="1">
      <alignment horizontal="left" vertical="top" wrapText="1"/>
    </xf>
    <xf numFmtId="168" fontId="19" fillId="0" borderId="11" xfId="7" applyNumberFormat="1" applyFont="1" applyFill="1" applyBorder="1" applyAlignment="1">
      <alignment horizontal="left" vertical="top" wrapText="1"/>
    </xf>
    <xf numFmtId="0" fontId="19" fillId="0" borderId="11" xfId="7" applyFont="1" applyFill="1" applyBorder="1" applyAlignment="1">
      <alignment vertical="top" wrapText="1"/>
    </xf>
    <xf numFmtId="0" fontId="19" fillId="0" borderId="0" xfId="8" applyNumberFormat="1" applyFont="1" applyBorder="1" applyAlignment="1">
      <alignment horizontal="left" vertical="top" wrapText="1"/>
    </xf>
    <xf numFmtId="0" fontId="19" fillId="4" borderId="13" xfId="7" applyFont="1" applyFill="1" applyBorder="1" applyAlignment="1">
      <alignment horizontal="left" vertical="top" wrapText="1"/>
    </xf>
    <xf numFmtId="0" fontId="19" fillId="0" borderId="10" xfId="8" applyNumberFormat="1" applyFont="1" applyBorder="1" applyAlignment="1">
      <alignment horizontal="left" vertical="top" wrapText="1"/>
    </xf>
    <xf numFmtId="165" fontId="5" fillId="0" borderId="0" xfId="1" applyNumberFormat="1" applyFont="1" applyBorder="1"/>
    <xf numFmtId="168" fontId="5" fillId="0" borderId="10" xfId="0" applyNumberFormat="1" applyFont="1" applyBorder="1"/>
    <xf numFmtId="165" fontId="19" fillId="0" borderId="1" xfId="1" applyNumberFormat="1" applyFont="1" applyFill="1" applyBorder="1" applyAlignment="1">
      <alignment vertical="center"/>
    </xf>
    <xf numFmtId="43" fontId="5" fillId="0" borderId="2" xfId="0" applyNumberFormat="1" applyFont="1" applyBorder="1" applyAlignment="1">
      <alignment vertical="center"/>
    </xf>
    <xf numFmtId="0" fontId="19" fillId="0" borderId="7" xfId="0" applyFont="1" applyBorder="1" applyAlignment="1">
      <alignment horizontal="left" wrapText="1" indent="1"/>
    </xf>
    <xf numFmtId="0" fontId="19" fillId="0" borderId="0" xfId="0" applyFont="1" applyAlignment="1">
      <alignment horizontal="left" vertical="top" wrapText="1" indent="1"/>
    </xf>
    <xf numFmtId="0" fontId="19" fillId="0" borderId="0" xfId="0" applyFont="1" applyAlignment="1">
      <alignment horizontal="left" wrapText="1" indent="1"/>
    </xf>
    <xf numFmtId="0" fontId="26" fillId="0" borderId="0" xfId="0" applyFont="1" applyAlignment="1">
      <alignment horizontal="left" vertical="top" wrapText="1" indent="1"/>
    </xf>
    <xf numFmtId="0" fontId="34" fillId="0" borderId="1" xfId="6" applyFont="1" applyBorder="1" applyAlignment="1">
      <alignment horizontal="left" vertical="center" wrapText="1" indent="1"/>
    </xf>
    <xf numFmtId="0" fontId="19" fillId="0" borderId="15" xfId="0" applyFont="1" applyBorder="1" applyAlignment="1">
      <alignment horizontal="left" vertical="top" wrapText="1" indent="1"/>
    </xf>
    <xf numFmtId="0" fontId="19" fillId="0" borderId="10" xfId="0" applyFont="1" applyBorder="1" applyAlignment="1">
      <alignment horizontal="left" vertical="top" wrapText="1" indent="1"/>
    </xf>
    <xf numFmtId="0" fontId="53" fillId="6" borderId="0" xfId="6" applyFont="1" applyFill="1" applyAlignment="1">
      <alignment horizontal="center" vertical="center"/>
    </xf>
    <xf numFmtId="0" fontId="0" fillId="0" borderId="0" xfId="0" applyAlignment="1">
      <alignment horizontal="center"/>
    </xf>
    <xf numFmtId="0" fontId="25" fillId="0" borderId="0" xfId="0" applyFont="1" applyAlignment="1">
      <alignment wrapText="1"/>
    </xf>
    <xf numFmtId="0" fontId="30" fillId="0" borderId="0" xfId="0" applyFont="1" applyAlignment="1">
      <alignment wrapText="1"/>
    </xf>
    <xf numFmtId="0" fontId="5" fillId="0" borderId="0" xfId="0" applyFont="1" applyAlignment="1">
      <alignment wrapText="1"/>
    </xf>
    <xf numFmtId="0" fontId="0" fillId="0" borderId="0" xfId="0" applyAlignment="1">
      <alignment wrapText="1"/>
    </xf>
    <xf numFmtId="0" fontId="5" fillId="0" borderId="0" xfId="0" applyFont="1" applyAlignment="1">
      <alignment vertical="center" wrapText="1"/>
    </xf>
    <xf numFmtId="0" fontId="0" fillId="0" borderId="0" xfId="0" applyAlignment="1">
      <alignment vertical="center" wrapText="1"/>
    </xf>
    <xf numFmtId="0" fontId="5" fillId="0" borderId="0" xfId="0" applyFont="1" applyAlignment="1">
      <alignment horizontal="left" wrapText="1"/>
    </xf>
    <xf numFmtId="0" fontId="0" fillId="0" borderId="0" xfId="0" applyAlignment="1">
      <alignment horizontal="left" wrapText="1"/>
    </xf>
    <xf numFmtId="0" fontId="25" fillId="0" borderId="0" xfId="5" applyFont="1" applyAlignment="1">
      <alignment horizontal="left" vertical="center" wrapText="1"/>
    </xf>
    <xf numFmtId="0" fontId="24" fillId="0" borderId="0" xfId="0" applyFont="1" applyAlignment="1">
      <alignment horizontal="left" vertical="center" wrapText="1"/>
    </xf>
    <xf numFmtId="0" fontId="5" fillId="2" borderId="0" xfId="0" applyFont="1" applyFill="1" applyAlignment="1">
      <alignment horizontal="center" vertical="center" wrapText="1"/>
    </xf>
    <xf numFmtId="0" fontId="5" fillId="2" borderId="10" xfId="0" applyFont="1" applyFill="1" applyBorder="1" applyAlignment="1">
      <alignment horizontal="center" vertical="center" wrapText="1"/>
    </xf>
    <xf numFmtId="0" fontId="19" fillId="0" borderId="14" xfId="0" applyFont="1" applyBorder="1" applyAlignment="1">
      <alignment horizontal="left" vertical="top" wrapText="1" indent="1"/>
    </xf>
    <xf numFmtId="0" fontId="19" fillId="0" borderId="7" xfId="0" applyFont="1" applyBorder="1" applyAlignment="1">
      <alignment horizontal="left" vertical="top" wrapText="1" indent="1"/>
    </xf>
  </cellXfs>
  <cellStyles count="9">
    <cellStyle name="Accent6 2 5" xfId="7" xr:uid="{F77C8CD3-9A65-48C8-881F-3DE8BC6F965E}"/>
    <cellStyle name="Comma" xfId="1" builtinId="3"/>
    <cellStyle name="Comma 5 8" xfId="8" xr:uid="{2D16654A-E96E-4A84-83BC-09D1C1EF86DF}"/>
    <cellStyle name="Hyperlink" xfId="6" builtinId="8"/>
    <cellStyle name="Normal" xfId="0" builtinId="0"/>
    <cellStyle name="Normal 173" xfId="2" xr:uid="{5ECDC001-2298-4BD4-BE27-313EF8C3F7D4}"/>
    <cellStyle name="Normal 2 2" xfId="5" xr:uid="{80FAC2C5-0128-4F6D-AB84-517F3C8E3495}"/>
    <cellStyle name="Percent" xfId="3" builtinId="5"/>
    <cellStyle name="Style 1" xfId="4" xr:uid="{80A00B48-8278-425E-ABE9-554823CFEF4F}"/>
  </cellStyles>
  <dxfs count="0"/>
  <tableStyles count="0" defaultTableStyle="TableStyleMedium2" defaultPivotStyle="PivotStyleLight16"/>
  <colors>
    <mruColors>
      <color rgb="FF001A45"/>
      <color rgb="FFFFFFFF"/>
      <color rgb="FF009FDA"/>
      <color rgb="FF003591"/>
      <color rgb="FF002852"/>
      <color rgb="FF001D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0</xdr:rowOff>
    </xdr:from>
    <xdr:to>
      <xdr:col>2</xdr:col>
      <xdr:colOff>241300</xdr:colOff>
      <xdr:row>17</xdr:row>
      <xdr:rowOff>2010</xdr:rowOff>
    </xdr:to>
    <xdr:pic>
      <xdr:nvPicPr>
        <xdr:cNvPr id="4" name="Picture 3">
          <a:extLst>
            <a:ext uri="{FF2B5EF4-FFF2-40B4-BE49-F238E27FC236}">
              <a16:creationId xmlns:a16="http://schemas.microsoft.com/office/drawing/2014/main" id="{3E489755-062E-2161-6C79-FED93EC914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0"/>
          <a:ext cx="5346700" cy="8130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1</xdr:col>
      <xdr:colOff>825500</xdr:colOff>
      <xdr:row>1</xdr:row>
      <xdr:rowOff>57817</xdr:rowOff>
    </xdr:to>
    <xdr:pic>
      <xdr:nvPicPr>
        <xdr:cNvPr id="2" name="Picture 1">
          <a:extLst>
            <a:ext uri="{FF2B5EF4-FFF2-40B4-BE49-F238E27FC236}">
              <a16:creationId xmlns:a16="http://schemas.microsoft.com/office/drawing/2014/main" id="{4C76ACC4-DEE6-4749-B069-B815DC9CBD9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139700" y="5080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825500</xdr:colOff>
      <xdr:row>1</xdr:row>
      <xdr:rowOff>7017</xdr:rowOff>
    </xdr:to>
    <xdr:pic>
      <xdr:nvPicPr>
        <xdr:cNvPr id="2" name="Picture 1">
          <a:extLst>
            <a:ext uri="{FF2B5EF4-FFF2-40B4-BE49-F238E27FC236}">
              <a16:creationId xmlns:a16="http://schemas.microsoft.com/office/drawing/2014/main" id="{0D285AD9-1A38-4548-888D-B053E39F36F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13970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825500</xdr:colOff>
      <xdr:row>1</xdr:row>
      <xdr:rowOff>7017</xdr:rowOff>
    </xdr:to>
    <xdr:pic>
      <xdr:nvPicPr>
        <xdr:cNvPr id="3" name="Picture 2">
          <a:extLst>
            <a:ext uri="{FF2B5EF4-FFF2-40B4-BE49-F238E27FC236}">
              <a16:creationId xmlns:a16="http://schemas.microsoft.com/office/drawing/2014/main" id="{D4D8D0C5-8CDE-467A-9894-296B61B9AD1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13970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825500</xdr:colOff>
      <xdr:row>1</xdr:row>
      <xdr:rowOff>7017</xdr:rowOff>
    </xdr:to>
    <xdr:pic>
      <xdr:nvPicPr>
        <xdr:cNvPr id="3" name="Picture 2">
          <a:extLst>
            <a:ext uri="{FF2B5EF4-FFF2-40B4-BE49-F238E27FC236}">
              <a16:creationId xmlns:a16="http://schemas.microsoft.com/office/drawing/2014/main" id="{EB37C5F3-7B73-4833-923D-7CC26263A03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13970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825500</xdr:colOff>
      <xdr:row>1</xdr:row>
      <xdr:rowOff>267367</xdr:rowOff>
    </xdr:to>
    <xdr:pic>
      <xdr:nvPicPr>
        <xdr:cNvPr id="2" name="Picture 1">
          <a:extLst>
            <a:ext uri="{FF2B5EF4-FFF2-40B4-BE49-F238E27FC236}">
              <a16:creationId xmlns:a16="http://schemas.microsoft.com/office/drawing/2014/main" id="{A75791EB-F2B0-4063-8D16-FD62D4C4AE9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13970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509749</xdr:colOff>
      <xdr:row>24</xdr:row>
      <xdr:rowOff>0</xdr:rowOff>
    </xdr:from>
    <xdr:ext cx="6348095" cy="9525"/>
    <xdr:grpSp>
      <xdr:nvGrpSpPr>
        <xdr:cNvPr id="3" name="Group 38">
          <a:extLst>
            <a:ext uri="{FF2B5EF4-FFF2-40B4-BE49-F238E27FC236}">
              <a16:creationId xmlns:a16="http://schemas.microsoft.com/office/drawing/2014/main" id="{F9DF4571-1F94-47EE-9477-9A7548F9FD41}"/>
            </a:ext>
          </a:extLst>
        </xdr:cNvPr>
        <xdr:cNvGrpSpPr/>
      </xdr:nvGrpSpPr>
      <xdr:grpSpPr>
        <a:xfrm>
          <a:off x="661008" y="5795481"/>
          <a:ext cx="6348095" cy="9525"/>
          <a:chOff x="0" y="0"/>
          <a:chExt cx="6348095" cy="9525"/>
        </a:xfrm>
      </xdr:grpSpPr>
      <xdr:sp macro="" textlink="">
        <xdr:nvSpPr>
          <xdr:cNvPr id="4" name="Shape 39">
            <a:extLst>
              <a:ext uri="{FF2B5EF4-FFF2-40B4-BE49-F238E27FC236}">
                <a16:creationId xmlns:a16="http://schemas.microsoft.com/office/drawing/2014/main" id="{D88A68EF-741D-4E0D-9057-4993FBA6FFD3}"/>
              </a:ext>
            </a:extLst>
          </xdr:cNvPr>
          <xdr:cNvSpPr/>
        </xdr:nvSpPr>
        <xdr:spPr>
          <a:xfrm>
            <a:off x="0" y="4502"/>
            <a:ext cx="966469" cy="0"/>
          </a:xfrm>
          <a:custGeom>
            <a:avLst/>
            <a:gdLst/>
            <a:ahLst/>
            <a:cxnLst/>
            <a:rect l="0" t="0" r="0" b="0"/>
            <a:pathLst>
              <a:path w="966469">
                <a:moveTo>
                  <a:pt x="0" y="0"/>
                </a:moveTo>
                <a:lnTo>
                  <a:pt x="966000" y="0"/>
                </a:lnTo>
              </a:path>
            </a:pathLst>
          </a:custGeom>
          <a:ln w="9004">
            <a:solidFill>
              <a:srgbClr val="00AEEF"/>
            </a:solidFill>
          </a:ln>
        </xdr:spPr>
      </xdr:sp>
      <xdr:sp macro="" textlink="">
        <xdr:nvSpPr>
          <xdr:cNvPr id="5" name="Shape 40">
            <a:extLst>
              <a:ext uri="{FF2B5EF4-FFF2-40B4-BE49-F238E27FC236}">
                <a16:creationId xmlns:a16="http://schemas.microsoft.com/office/drawing/2014/main" id="{D29176BC-4CF5-42A0-9C75-257CB664C3E2}"/>
              </a:ext>
            </a:extLst>
          </xdr:cNvPr>
          <xdr:cNvSpPr/>
        </xdr:nvSpPr>
        <xdr:spPr>
          <a:xfrm>
            <a:off x="966000" y="4502"/>
            <a:ext cx="2700020" cy="0"/>
          </a:xfrm>
          <a:custGeom>
            <a:avLst/>
            <a:gdLst/>
            <a:ahLst/>
            <a:cxnLst/>
            <a:rect l="0" t="0" r="0" b="0"/>
            <a:pathLst>
              <a:path w="2700020">
                <a:moveTo>
                  <a:pt x="0" y="0"/>
                </a:moveTo>
                <a:lnTo>
                  <a:pt x="2699994" y="0"/>
                </a:lnTo>
              </a:path>
            </a:pathLst>
          </a:custGeom>
          <a:ln w="9004">
            <a:solidFill>
              <a:srgbClr val="00AEEF"/>
            </a:solidFill>
          </a:ln>
        </xdr:spPr>
      </xdr:sp>
      <xdr:sp macro="" textlink="">
        <xdr:nvSpPr>
          <xdr:cNvPr id="6" name="Shape 41">
            <a:extLst>
              <a:ext uri="{FF2B5EF4-FFF2-40B4-BE49-F238E27FC236}">
                <a16:creationId xmlns:a16="http://schemas.microsoft.com/office/drawing/2014/main" id="{97FDA0A1-207C-4B07-9B38-3B83522B7131}"/>
              </a:ext>
            </a:extLst>
          </xdr:cNvPr>
          <xdr:cNvSpPr/>
        </xdr:nvSpPr>
        <xdr:spPr>
          <a:xfrm>
            <a:off x="3665999" y="4502"/>
            <a:ext cx="2682240" cy="0"/>
          </a:xfrm>
          <a:custGeom>
            <a:avLst/>
            <a:gdLst/>
            <a:ahLst/>
            <a:cxnLst/>
            <a:rect l="0" t="0" r="0" b="0"/>
            <a:pathLst>
              <a:path w="2682240">
                <a:moveTo>
                  <a:pt x="0" y="0"/>
                </a:moveTo>
                <a:lnTo>
                  <a:pt x="2681998" y="0"/>
                </a:lnTo>
              </a:path>
            </a:pathLst>
          </a:custGeom>
          <a:ln w="9004">
            <a:solidFill>
              <a:srgbClr val="00AEEF"/>
            </a:solidFill>
          </a:ln>
        </xdr:spPr>
      </xdr:sp>
    </xdr:grp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825500</xdr:colOff>
      <xdr:row>1</xdr:row>
      <xdr:rowOff>7017</xdr:rowOff>
    </xdr:to>
    <xdr:pic>
      <xdr:nvPicPr>
        <xdr:cNvPr id="2" name="Picture 1">
          <a:extLst>
            <a:ext uri="{FF2B5EF4-FFF2-40B4-BE49-F238E27FC236}">
              <a16:creationId xmlns:a16="http://schemas.microsoft.com/office/drawing/2014/main" id="{E9B23FFD-BE62-4799-8DA4-4411D1749F7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23495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xdr:colOff>
      <xdr:row>0</xdr:row>
      <xdr:rowOff>0</xdr:rowOff>
    </xdr:from>
    <xdr:to>
      <xdr:col>1</xdr:col>
      <xdr:colOff>857250</xdr:colOff>
      <xdr:row>1</xdr:row>
      <xdr:rowOff>7017</xdr:rowOff>
    </xdr:to>
    <xdr:pic>
      <xdr:nvPicPr>
        <xdr:cNvPr id="2" name="Picture 1">
          <a:extLst>
            <a:ext uri="{FF2B5EF4-FFF2-40B4-BE49-F238E27FC236}">
              <a16:creationId xmlns:a16="http://schemas.microsoft.com/office/drawing/2014/main" id="{92348DE0-EBAD-4911-977E-BD9C2DE0AA9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17145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825500</xdr:colOff>
      <xdr:row>1</xdr:row>
      <xdr:rowOff>7017</xdr:rowOff>
    </xdr:to>
    <xdr:pic>
      <xdr:nvPicPr>
        <xdr:cNvPr id="2" name="Picture 1">
          <a:extLst>
            <a:ext uri="{FF2B5EF4-FFF2-40B4-BE49-F238E27FC236}">
              <a16:creationId xmlns:a16="http://schemas.microsoft.com/office/drawing/2014/main" id="{6444DCB8-F199-4D5C-9F8D-CFECA4CC90D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13970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825500</xdr:colOff>
      <xdr:row>1</xdr:row>
      <xdr:rowOff>7017</xdr:rowOff>
    </xdr:to>
    <xdr:pic>
      <xdr:nvPicPr>
        <xdr:cNvPr id="2" name="Picture 1">
          <a:extLst>
            <a:ext uri="{FF2B5EF4-FFF2-40B4-BE49-F238E27FC236}">
              <a16:creationId xmlns:a16="http://schemas.microsoft.com/office/drawing/2014/main" id="{6D0D1290-6D9A-479C-BEEA-CC0C1E45E3D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36830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825500</xdr:colOff>
      <xdr:row>1</xdr:row>
      <xdr:rowOff>7017</xdr:rowOff>
    </xdr:to>
    <xdr:pic>
      <xdr:nvPicPr>
        <xdr:cNvPr id="2" name="Picture 1">
          <a:extLst>
            <a:ext uri="{FF2B5EF4-FFF2-40B4-BE49-F238E27FC236}">
              <a16:creationId xmlns:a16="http://schemas.microsoft.com/office/drawing/2014/main" id="{91A9F252-152A-41D0-A999-E2D0C9C4E88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13335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825500</xdr:colOff>
      <xdr:row>1</xdr:row>
      <xdr:rowOff>7017</xdr:rowOff>
    </xdr:to>
    <xdr:pic>
      <xdr:nvPicPr>
        <xdr:cNvPr id="2" name="Picture 1">
          <a:extLst>
            <a:ext uri="{FF2B5EF4-FFF2-40B4-BE49-F238E27FC236}">
              <a16:creationId xmlns:a16="http://schemas.microsoft.com/office/drawing/2014/main" id="{703ECDED-3552-4567-8CD5-42766C104A2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13970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825500</xdr:colOff>
      <xdr:row>1</xdr:row>
      <xdr:rowOff>7017</xdr:rowOff>
    </xdr:to>
    <xdr:pic>
      <xdr:nvPicPr>
        <xdr:cNvPr id="5" name="Picture 4">
          <a:extLst>
            <a:ext uri="{FF2B5EF4-FFF2-40B4-BE49-F238E27FC236}">
              <a16:creationId xmlns:a16="http://schemas.microsoft.com/office/drawing/2014/main" id="{E647AD6F-2AAA-4FF6-995A-21E0328929E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13970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825500</xdr:colOff>
      <xdr:row>1</xdr:row>
      <xdr:rowOff>7017</xdr:rowOff>
    </xdr:to>
    <xdr:pic>
      <xdr:nvPicPr>
        <xdr:cNvPr id="2" name="Picture 1">
          <a:extLst>
            <a:ext uri="{FF2B5EF4-FFF2-40B4-BE49-F238E27FC236}">
              <a16:creationId xmlns:a16="http://schemas.microsoft.com/office/drawing/2014/main" id="{A604896B-1B38-489C-AEAB-A1D98AFF99E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70" b="29834"/>
        <a:stretch/>
      </xdr:blipFill>
      <xdr:spPr bwMode="auto">
        <a:xfrm>
          <a:off x="139700" y="0"/>
          <a:ext cx="825500" cy="451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ipcc-nggip.iges.or.jp/public/2006gl/pdf/2_Volume2/V2_1_Ch1_Introduction.pdf" TargetMode="External"/><Relationship Id="rId1" Type="http://schemas.openxmlformats.org/officeDocument/2006/relationships/hyperlink" Target="https://www.ipcc-nggip.iges.or.jp/public/2006gl/pdf/2_Volume2/V2_1_Ch1_Introduction.pdf" TargetMode="External"/><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E4A7F-50AC-40F0-B9A4-2ABFB4F04196}">
  <dimension ref="A1:B14"/>
  <sheetViews>
    <sheetView tabSelected="1" workbookViewId="0">
      <selection activeCell="D1" sqref="D1"/>
    </sheetView>
  </sheetViews>
  <sheetFormatPr defaultColWidth="8.81640625" defaultRowHeight="14.5"/>
  <cols>
    <col min="1" max="1" width="70.81640625" customWidth="1"/>
  </cols>
  <sheetData>
    <row r="1" spans="1:2" ht="408" customHeight="1">
      <c r="A1" s="144"/>
    </row>
    <row r="2" spans="1:2">
      <c r="A2" s="144"/>
      <c r="B2" s="63"/>
    </row>
    <row r="3" spans="1:2">
      <c r="A3" s="144"/>
    </row>
    <row r="4" spans="1:2">
      <c r="A4" s="144"/>
    </row>
    <row r="5" spans="1:2">
      <c r="A5" s="144"/>
    </row>
    <row r="6" spans="1:2">
      <c r="A6" s="144"/>
    </row>
    <row r="7" spans="1:2">
      <c r="A7" s="144"/>
    </row>
    <row r="8" spans="1:2">
      <c r="A8" s="144"/>
    </row>
    <row r="9" spans="1:2">
      <c r="A9" s="144"/>
    </row>
    <row r="10" spans="1:2">
      <c r="A10" s="144"/>
    </row>
    <row r="11" spans="1:2">
      <c r="A11" s="144"/>
    </row>
    <row r="12" spans="1:2">
      <c r="A12" s="144"/>
    </row>
    <row r="13" spans="1:2">
      <c r="A13" s="144"/>
    </row>
    <row r="14" spans="1:2">
      <c r="A14" s="144"/>
    </row>
  </sheetData>
  <sheetProtection sheet="1" objects="1" scenarios="1"/>
  <mergeCells count="1">
    <mergeCell ref="A1:A14"/>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24A87-52A8-488D-9731-71FA0CE93897}">
  <dimension ref="B1:L35"/>
  <sheetViews>
    <sheetView showGridLines="0" workbookViewId="0">
      <selection activeCell="A21" sqref="A1:G21"/>
    </sheetView>
  </sheetViews>
  <sheetFormatPr defaultColWidth="8.6328125" defaultRowHeight="10"/>
  <cols>
    <col min="1" max="1" width="2" style="5" customWidth="1"/>
    <col min="2" max="2" width="35.6328125" style="5" customWidth="1"/>
    <col min="3" max="4" width="8.6328125" style="5" customWidth="1"/>
    <col min="5" max="16384" width="8.6328125" style="5"/>
  </cols>
  <sheetData>
    <row r="1" spans="2:12" s="1" customFormat="1" ht="35.25" customHeight="1">
      <c r="B1" s="6"/>
      <c r="G1" s="20"/>
      <c r="L1" s="3"/>
    </row>
    <row r="2" spans="2:12" s="1" customFormat="1" ht="14"/>
    <row r="3" spans="2:12" s="1" customFormat="1" ht="15.5">
      <c r="B3" s="4" t="s">
        <v>229</v>
      </c>
      <c r="G3" s="143" t="s">
        <v>162</v>
      </c>
    </row>
    <row r="4" spans="2:12" ht="20.25" customHeight="1">
      <c r="B4" s="153" t="s">
        <v>42</v>
      </c>
      <c r="C4" s="154"/>
      <c r="D4" s="154"/>
      <c r="E4" s="154"/>
      <c r="F4" s="154"/>
      <c r="G4" s="154"/>
      <c r="H4" s="30"/>
      <c r="I4" s="30"/>
    </row>
    <row r="5" spans="2:12" ht="12" customHeight="1"/>
    <row r="6" spans="2:12" ht="14.25" customHeight="1">
      <c r="B6" s="73" t="s">
        <v>231</v>
      </c>
      <c r="C6" s="71" t="s">
        <v>0</v>
      </c>
      <c r="D6" s="71" t="s">
        <v>1</v>
      </c>
      <c r="E6" s="71" t="s">
        <v>2</v>
      </c>
      <c r="F6" s="71" t="s">
        <v>3</v>
      </c>
      <c r="G6" s="71" t="s">
        <v>4</v>
      </c>
    </row>
    <row r="7" spans="2:12" s="8" customFormat="1" ht="14.25" customHeight="1">
      <c r="B7" s="31"/>
      <c r="C7" s="22"/>
      <c r="D7" s="21"/>
      <c r="E7" s="21"/>
      <c r="F7" s="21"/>
      <c r="G7" s="21"/>
    </row>
    <row r="8" spans="2:12" s="8" customFormat="1" ht="14.25" customHeight="1">
      <c r="B8" s="10" t="s">
        <v>319</v>
      </c>
      <c r="C8" s="13"/>
      <c r="D8" s="13"/>
      <c r="E8" s="13"/>
      <c r="F8" s="13"/>
      <c r="G8" s="56"/>
      <c r="H8" s="32"/>
    </row>
    <row r="9" spans="2:12" s="8" customFormat="1" ht="14.25" customHeight="1">
      <c r="B9" s="15" t="s">
        <v>236</v>
      </c>
      <c r="C9" s="14"/>
      <c r="D9" s="14"/>
      <c r="E9" s="53">
        <v>7.7</v>
      </c>
      <c r="F9" s="33">
        <v>6.6</v>
      </c>
      <c r="G9" s="53">
        <v>9.6</v>
      </c>
    </row>
    <row r="10" spans="2:12" s="8" customFormat="1" ht="14.25" customHeight="1">
      <c r="B10" s="15" t="s">
        <v>61</v>
      </c>
      <c r="C10" s="14"/>
      <c r="D10" s="14"/>
      <c r="E10" s="53">
        <v>1.8</v>
      </c>
      <c r="F10" s="33">
        <v>2.7</v>
      </c>
      <c r="G10" s="53">
        <v>2.2000000000000002</v>
      </c>
      <c r="H10" s="51"/>
    </row>
    <row r="11" spans="2:12" s="8" customFormat="1" ht="14.25" customHeight="1">
      <c r="B11" s="15" t="s">
        <v>237</v>
      </c>
      <c r="C11" s="13"/>
      <c r="D11" s="13"/>
      <c r="E11" s="52">
        <v>9.4</v>
      </c>
      <c r="F11" s="55">
        <v>9.3000000000000007</v>
      </c>
      <c r="G11" s="104">
        <v>11.9</v>
      </c>
      <c r="H11" s="50"/>
    </row>
    <row r="12" spans="2:12" s="8" customFormat="1" ht="14.25" customHeight="1">
      <c r="B12" s="15" t="s">
        <v>232</v>
      </c>
      <c r="C12" s="14"/>
      <c r="D12" s="14"/>
      <c r="E12" s="33">
        <v>5.9</v>
      </c>
      <c r="F12" s="33">
        <v>5.6</v>
      </c>
      <c r="G12" s="57">
        <v>5.8</v>
      </c>
      <c r="H12" s="28"/>
    </row>
    <row r="13" spans="2:12" s="8" customFormat="1" ht="14.25" customHeight="1">
      <c r="B13" s="15" t="s">
        <v>233</v>
      </c>
      <c r="C13" s="14"/>
      <c r="D13" s="14"/>
      <c r="E13" s="33">
        <v>1.7</v>
      </c>
      <c r="F13" s="33">
        <v>2.7</v>
      </c>
      <c r="G13" s="57">
        <v>2.2000000000000002</v>
      </c>
      <c r="H13" s="51"/>
    </row>
    <row r="14" spans="2:12" s="8" customFormat="1" ht="14.25" customHeight="1">
      <c r="B14" s="15" t="s">
        <v>62</v>
      </c>
      <c r="C14" s="14"/>
      <c r="D14" s="14"/>
      <c r="E14" s="29">
        <v>0.63</v>
      </c>
      <c r="F14" s="29">
        <v>0.6</v>
      </c>
      <c r="G14" s="58">
        <v>0.49</v>
      </c>
      <c r="H14" s="51"/>
    </row>
    <row r="15" spans="2:12" s="8" customFormat="1" ht="14.25" customHeight="1">
      <c r="B15" s="10" t="s">
        <v>320</v>
      </c>
      <c r="C15" s="14"/>
      <c r="D15" s="14"/>
      <c r="E15" s="14"/>
      <c r="F15" s="14"/>
      <c r="G15" s="59"/>
      <c r="H15" s="28"/>
    </row>
    <row r="16" spans="2:12" s="8" customFormat="1" ht="14.25" customHeight="1">
      <c r="B16" s="15" t="s">
        <v>234</v>
      </c>
      <c r="C16" s="33"/>
      <c r="D16" s="33"/>
      <c r="E16" s="14">
        <v>3430</v>
      </c>
      <c r="F16" s="14">
        <v>3194</v>
      </c>
      <c r="G16" s="14">
        <v>4128</v>
      </c>
      <c r="H16" s="28"/>
    </row>
    <row r="17" spans="2:8" s="8" customFormat="1" ht="14.25" customHeight="1">
      <c r="B17" s="93" t="s">
        <v>235</v>
      </c>
      <c r="C17" s="105"/>
      <c r="D17" s="105"/>
      <c r="E17" s="89">
        <v>212051</v>
      </c>
      <c r="F17" s="89">
        <v>202734</v>
      </c>
      <c r="G17" s="89">
        <v>210698</v>
      </c>
      <c r="H17" s="28"/>
    </row>
    <row r="18" spans="2:8" customFormat="1" ht="14.25" customHeight="1"/>
    <row r="19" spans="2:8" ht="24.75" customHeight="1">
      <c r="B19" s="147" t="s">
        <v>239</v>
      </c>
      <c r="C19" s="148"/>
      <c r="D19" s="148"/>
      <c r="E19" s="148"/>
      <c r="F19" s="148"/>
      <c r="G19" s="148"/>
    </row>
    <row r="20" spans="2:8" ht="14.25" customHeight="1">
      <c r="B20" s="8" t="s">
        <v>238</v>
      </c>
    </row>
    <row r="21" spans="2:8" ht="14.25" customHeight="1">
      <c r="B21" s="60"/>
    </row>
    <row r="22" spans="2:8" ht="14.25" customHeight="1"/>
    <row r="23" spans="2:8" ht="14.25" customHeight="1"/>
    <row r="24" spans="2:8" ht="14.25" customHeight="1"/>
    <row r="25" spans="2:8" ht="14.25" customHeight="1"/>
    <row r="26" spans="2:8" ht="14.25" customHeight="1"/>
    <row r="27" spans="2:8" ht="14.25" customHeight="1"/>
    <row r="28" spans="2:8" ht="14.25" customHeight="1"/>
    <row r="29" spans="2:8" ht="14.25" customHeight="1"/>
    <row r="30" spans="2:8" ht="14.25" customHeight="1"/>
    <row r="31" spans="2:8" ht="14.25" customHeight="1"/>
    <row r="32" spans="2:8" ht="14.25" customHeight="1"/>
    <row r="33" ht="14.25" customHeight="1"/>
    <row r="34" ht="14.25" customHeight="1"/>
    <row r="35" ht="14.25" customHeight="1"/>
  </sheetData>
  <sheetProtection sheet="1" objects="1" scenarios="1"/>
  <mergeCells count="2">
    <mergeCell ref="B4:G4"/>
    <mergeCell ref="B19:G19"/>
  </mergeCells>
  <hyperlinks>
    <hyperlink ref="G3" location="Contents!B3" display="Contents" xr:uid="{934BFBD4-94A5-4A77-B8BD-FB566466C3F4}"/>
  </hyperlink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220F-7FAA-4DF6-A617-00EDDC82175B}">
  <sheetPr>
    <pageSetUpPr fitToPage="1"/>
  </sheetPr>
  <dimension ref="B1:H41"/>
  <sheetViews>
    <sheetView showGridLines="0" workbookViewId="0">
      <pane xSplit="2" ySplit="4" topLeftCell="C5" activePane="bottomRight" state="frozenSplit"/>
      <selection pane="topRight" activeCell="E1" sqref="E1"/>
      <selection pane="bottomLeft" activeCell="A10" sqref="A10"/>
      <selection pane="bottomRight" activeCell="C1" sqref="C1"/>
    </sheetView>
  </sheetViews>
  <sheetFormatPr defaultColWidth="8.81640625" defaultRowHeight="14.5"/>
  <cols>
    <col min="1" max="1" width="2" customWidth="1"/>
    <col min="2" max="2" width="31.81640625" customWidth="1"/>
    <col min="3" max="7" width="23.453125" customWidth="1"/>
    <col min="8" max="8" width="10.36328125" customWidth="1"/>
  </cols>
  <sheetData>
    <row r="1" spans="2:8" ht="35.25" customHeight="1"/>
    <row r="3" spans="2:8" ht="15.5">
      <c r="B3" s="4" t="s">
        <v>321</v>
      </c>
      <c r="H3" s="143" t="s">
        <v>162</v>
      </c>
    </row>
    <row r="5" spans="2:8">
      <c r="B5" s="120" t="s">
        <v>295</v>
      </c>
      <c r="C5" s="121" t="s">
        <v>291</v>
      </c>
      <c r="D5" s="121" t="s">
        <v>292</v>
      </c>
      <c r="E5" s="121" t="s">
        <v>293</v>
      </c>
      <c r="F5" s="121" t="s">
        <v>294</v>
      </c>
      <c r="G5" s="121" t="s">
        <v>245</v>
      </c>
    </row>
    <row r="6" spans="2:8" ht="14.25" customHeight="1">
      <c r="B6" s="110" t="s">
        <v>246</v>
      </c>
      <c r="C6" s="111" t="s">
        <v>247</v>
      </c>
      <c r="D6" s="112" t="s">
        <v>248</v>
      </c>
      <c r="E6" s="111" t="s">
        <v>249</v>
      </c>
      <c r="F6" s="111" t="s">
        <v>250</v>
      </c>
      <c r="G6" s="111" t="s">
        <v>251</v>
      </c>
    </row>
    <row r="7" spans="2:8" ht="14.25" customHeight="1">
      <c r="B7" s="110" t="s">
        <v>252</v>
      </c>
      <c r="C7" s="112" t="s">
        <v>253</v>
      </c>
      <c r="D7" s="112" t="s">
        <v>254</v>
      </c>
      <c r="E7" s="112" t="s">
        <v>254</v>
      </c>
      <c r="F7" s="112" t="s">
        <v>254</v>
      </c>
      <c r="G7" s="112" t="s">
        <v>255</v>
      </c>
    </row>
    <row r="8" spans="2:8" ht="14.25" customHeight="1">
      <c r="B8" s="110" t="s">
        <v>256</v>
      </c>
      <c r="C8" s="112">
        <v>1973</v>
      </c>
      <c r="D8" s="112">
        <v>1969</v>
      </c>
      <c r="E8" s="112">
        <v>1993</v>
      </c>
      <c r="F8" s="112">
        <v>2002</v>
      </c>
      <c r="G8" s="112">
        <v>2023</v>
      </c>
    </row>
    <row r="9" spans="2:8" ht="14.25" customHeight="1">
      <c r="B9" s="110" t="s">
        <v>257</v>
      </c>
      <c r="C9" s="112" t="s">
        <v>258</v>
      </c>
      <c r="D9" s="112" t="s">
        <v>259</v>
      </c>
      <c r="E9" s="112" t="s">
        <v>258</v>
      </c>
      <c r="F9" s="112" t="s">
        <v>260</v>
      </c>
      <c r="G9" s="112" t="s">
        <v>260</v>
      </c>
    </row>
    <row r="10" spans="2:8" ht="14.25" customHeight="1">
      <c r="B10" s="113" t="s">
        <v>261</v>
      </c>
      <c r="C10" s="116">
        <v>3.8</v>
      </c>
      <c r="D10" s="116">
        <v>26.310497999999999</v>
      </c>
      <c r="E10" s="116">
        <v>5.6</v>
      </c>
      <c r="F10" s="116">
        <v>5</v>
      </c>
      <c r="G10" s="117">
        <v>0.38</v>
      </c>
    </row>
    <row r="11" spans="2:8" ht="14.25" customHeight="1">
      <c r="B11" s="110" t="s">
        <v>262</v>
      </c>
      <c r="C11" s="116">
        <v>4</v>
      </c>
      <c r="D11" s="116">
        <v>26</v>
      </c>
      <c r="E11" s="116">
        <v>6</v>
      </c>
      <c r="F11" s="116">
        <v>5</v>
      </c>
      <c r="G11" s="117">
        <v>14.6</v>
      </c>
    </row>
    <row r="12" spans="2:8" ht="14.25" customHeight="1">
      <c r="B12" s="110" t="s">
        <v>263</v>
      </c>
      <c r="C12" s="118">
        <v>7.7</v>
      </c>
      <c r="D12" s="118">
        <v>30</v>
      </c>
      <c r="E12" s="118">
        <v>9</v>
      </c>
      <c r="F12" s="118">
        <v>0</v>
      </c>
      <c r="G12" s="118">
        <v>0</v>
      </c>
    </row>
    <row r="13" spans="2:8" ht="22.5">
      <c r="B13" s="110" t="s">
        <v>264</v>
      </c>
      <c r="C13" s="116">
        <v>3.8</v>
      </c>
      <c r="D13" s="116">
        <v>26.806972999999999</v>
      </c>
      <c r="E13" s="116">
        <v>5.6</v>
      </c>
      <c r="F13" s="116">
        <v>5</v>
      </c>
      <c r="G13" s="119">
        <v>4.2</v>
      </c>
    </row>
    <row r="14" spans="2:8" ht="20">
      <c r="B14" s="110" t="s">
        <v>265</v>
      </c>
      <c r="C14" s="119" t="s">
        <v>266</v>
      </c>
      <c r="D14" s="119" t="s">
        <v>266</v>
      </c>
      <c r="E14" s="119" t="s">
        <v>266</v>
      </c>
      <c r="F14" s="119" t="s">
        <v>266</v>
      </c>
      <c r="G14" s="119" t="s">
        <v>266</v>
      </c>
    </row>
    <row r="15" spans="2:8">
      <c r="B15" s="110" t="s">
        <v>267</v>
      </c>
      <c r="C15" s="119" t="s">
        <v>268</v>
      </c>
      <c r="D15" s="119" t="s">
        <v>269</v>
      </c>
      <c r="E15" s="119" t="s">
        <v>268</v>
      </c>
      <c r="F15" s="119" t="s">
        <v>268</v>
      </c>
      <c r="G15" s="119" t="s">
        <v>270</v>
      </c>
    </row>
    <row r="16" spans="2:8" ht="60">
      <c r="B16" s="110"/>
      <c r="C16" s="119" t="s">
        <v>271</v>
      </c>
      <c r="D16" s="119" t="s">
        <v>272</v>
      </c>
      <c r="E16" s="119" t="s">
        <v>273</v>
      </c>
      <c r="F16" s="119" t="s">
        <v>274</v>
      </c>
      <c r="G16" s="119" t="s">
        <v>275</v>
      </c>
    </row>
    <row r="17" spans="2:8" ht="20">
      <c r="B17" s="110" t="s">
        <v>276</v>
      </c>
      <c r="C17" s="119" t="s">
        <v>277</v>
      </c>
      <c r="D17" s="119" t="s">
        <v>278</v>
      </c>
      <c r="E17" s="119" t="s">
        <v>279</v>
      </c>
      <c r="F17" s="119" t="s">
        <v>280</v>
      </c>
      <c r="G17" s="119" t="s">
        <v>281</v>
      </c>
    </row>
    <row r="18" spans="2:8" ht="22">
      <c r="B18" s="110" t="s">
        <v>282</v>
      </c>
      <c r="C18" s="119" t="s">
        <v>283</v>
      </c>
      <c r="D18" s="119" t="s">
        <v>283</v>
      </c>
      <c r="E18" s="119" t="s">
        <v>283</v>
      </c>
      <c r="F18" s="119" t="s">
        <v>284</v>
      </c>
      <c r="G18" s="119" t="s">
        <v>283</v>
      </c>
    </row>
    <row r="19" spans="2:8" ht="14.25" customHeight="1">
      <c r="B19" s="110" t="s">
        <v>285</v>
      </c>
      <c r="C19" s="122">
        <v>2023</v>
      </c>
      <c r="D19" s="122">
        <v>2023</v>
      </c>
      <c r="E19" s="122">
        <v>2023</v>
      </c>
      <c r="F19" s="122">
        <v>2023</v>
      </c>
      <c r="G19" s="123">
        <v>2023</v>
      </c>
    </row>
    <row r="20" spans="2:8" ht="30">
      <c r="B20" s="114" t="s">
        <v>286</v>
      </c>
      <c r="C20" s="119" t="s">
        <v>287</v>
      </c>
      <c r="D20" s="119" t="s">
        <v>287</v>
      </c>
      <c r="E20" s="119" t="s">
        <v>287</v>
      </c>
      <c r="F20" s="119" t="s">
        <v>287</v>
      </c>
      <c r="G20" s="119" t="s">
        <v>287</v>
      </c>
    </row>
    <row r="21" spans="2:8" ht="30">
      <c r="B21" s="114" t="s">
        <v>288</v>
      </c>
      <c r="C21" s="119" t="s">
        <v>266</v>
      </c>
      <c r="D21" s="119" t="s">
        <v>266</v>
      </c>
      <c r="E21" s="119" t="s">
        <v>266</v>
      </c>
      <c r="F21" s="119" t="s">
        <v>266</v>
      </c>
      <c r="G21" s="119" t="s">
        <v>266</v>
      </c>
    </row>
    <row r="22" spans="2:8" ht="26" customHeight="1">
      <c r="B22" s="124" t="s">
        <v>289</v>
      </c>
      <c r="C22" s="125" t="s">
        <v>266</v>
      </c>
      <c r="D22" s="125" t="s">
        <v>266</v>
      </c>
      <c r="E22" s="125" t="s">
        <v>266</v>
      </c>
      <c r="F22" s="125" t="s">
        <v>266</v>
      </c>
      <c r="G22" s="125" t="s">
        <v>266</v>
      </c>
    </row>
    <row r="23" spans="2:8">
      <c r="B23" s="115"/>
      <c r="C23" s="115"/>
      <c r="D23" s="115"/>
      <c r="E23" s="115"/>
      <c r="F23" s="115"/>
      <c r="G23" s="115"/>
    </row>
    <row r="24" spans="2:8" ht="22.5" customHeight="1">
      <c r="B24" s="147" t="s">
        <v>290</v>
      </c>
      <c r="C24" s="148"/>
      <c r="D24" s="148"/>
      <c r="E24" s="148"/>
      <c r="F24" s="148"/>
      <c r="G24" s="148"/>
    </row>
    <row r="26" spans="2:8">
      <c r="B26" s="120" t="s">
        <v>317</v>
      </c>
      <c r="C26" s="121" t="s">
        <v>296</v>
      </c>
      <c r="D26" s="121" t="s">
        <v>297</v>
      </c>
      <c r="E26" s="121" t="s">
        <v>298</v>
      </c>
      <c r="F26" s="121" t="s">
        <v>299</v>
      </c>
      <c r="G26" s="121" t="s">
        <v>300</v>
      </c>
      <c r="H26" s="121" t="s">
        <v>301</v>
      </c>
    </row>
    <row r="27" spans="2:8" ht="14.25" customHeight="1">
      <c r="B27" s="110" t="s">
        <v>246</v>
      </c>
      <c r="C27" s="111" t="s">
        <v>302</v>
      </c>
      <c r="D27" s="112" t="s">
        <v>303</v>
      </c>
      <c r="E27" s="111" t="s">
        <v>304</v>
      </c>
      <c r="F27" s="111" t="s">
        <v>305</v>
      </c>
      <c r="G27" s="111" t="s">
        <v>306</v>
      </c>
      <c r="H27" s="111" t="s">
        <v>307</v>
      </c>
    </row>
    <row r="28" spans="2:8" ht="14.25" customHeight="1">
      <c r="B28" s="110" t="s">
        <v>252</v>
      </c>
      <c r="C28" s="112" t="s">
        <v>255</v>
      </c>
      <c r="D28" s="112" t="s">
        <v>255</v>
      </c>
      <c r="E28" s="112" t="s">
        <v>255</v>
      </c>
      <c r="F28" s="112" t="s">
        <v>255</v>
      </c>
      <c r="G28" s="112" t="s">
        <v>255</v>
      </c>
      <c r="H28" s="112" t="s">
        <v>255</v>
      </c>
    </row>
    <row r="29" spans="2:8" ht="14.25" customHeight="1">
      <c r="B29" s="110" t="s">
        <v>256</v>
      </c>
      <c r="C29" s="112">
        <v>2003</v>
      </c>
      <c r="D29" s="112">
        <v>2003</v>
      </c>
      <c r="E29" s="112">
        <v>2003</v>
      </c>
      <c r="F29" s="112">
        <v>2012</v>
      </c>
      <c r="G29" s="112">
        <v>2012</v>
      </c>
      <c r="H29" s="112">
        <v>2012</v>
      </c>
    </row>
    <row r="30" spans="2:8" ht="14.25" customHeight="1">
      <c r="B30" s="110" t="s">
        <v>257</v>
      </c>
      <c r="C30" s="112" t="s">
        <v>308</v>
      </c>
      <c r="D30" s="112" t="s">
        <v>308</v>
      </c>
      <c r="E30" s="112" t="s">
        <v>308</v>
      </c>
      <c r="F30" s="112" t="s">
        <v>308</v>
      </c>
      <c r="G30" s="112" t="s">
        <v>308</v>
      </c>
      <c r="H30" s="112" t="s">
        <v>308</v>
      </c>
    </row>
    <row r="31" spans="2:8" ht="14.25" customHeight="1">
      <c r="B31" s="110" t="s">
        <v>309</v>
      </c>
      <c r="C31" s="126">
        <v>2.7E-2</v>
      </c>
      <c r="D31" s="126">
        <v>3.2000000000000001E-2</v>
      </c>
      <c r="E31" s="126">
        <v>5.2999999999999999E-2</v>
      </c>
      <c r="F31" s="126">
        <v>1E-3</v>
      </c>
      <c r="G31" s="127">
        <v>0.04</v>
      </c>
      <c r="H31" s="127">
        <v>3.3000000000000002E-2</v>
      </c>
    </row>
    <row r="32" spans="2:8" ht="14.25" customHeight="1">
      <c r="B32" s="110" t="s">
        <v>262</v>
      </c>
      <c r="C32" s="126">
        <v>3.2000000000000001E-2</v>
      </c>
      <c r="D32" s="126">
        <v>3.3000000000000002E-2</v>
      </c>
      <c r="E32" s="126">
        <v>3.5000000000000003E-2</v>
      </c>
      <c r="F32" s="126">
        <v>5.0999999999999997E-2</v>
      </c>
      <c r="G32" s="127">
        <v>4.7E-2</v>
      </c>
      <c r="H32" s="127">
        <v>3.7999999999999999E-2</v>
      </c>
    </row>
    <row r="33" spans="2:8" ht="14.25" customHeight="1">
      <c r="B33" s="110" t="s">
        <v>318</v>
      </c>
      <c r="C33" s="118">
        <v>3.8</v>
      </c>
      <c r="D33" s="118">
        <v>3.8</v>
      </c>
      <c r="E33" s="118">
        <v>3.8</v>
      </c>
      <c r="F33" s="118">
        <v>3.8</v>
      </c>
      <c r="G33" s="118">
        <v>3.8</v>
      </c>
      <c r="H33" s="118">
        <v>3.8</v>
      </c>
    </row>
    <row r="34" spans="2:8" ht="22.5">
      <c r="B34" s="110" t="s">
        <v>264</v>
      </c>
      <c r="C34" s="116" t="s">
        <v>310</v>
      </c>
      <c r="D34" s="116" t="s">
        <v>310</v>
      </c>
      <c r="E34" s="116" t="s">
        <v>310</v>
      </c>
      <c r="F34" s="116" t="s">
        <v>310</v>
      </c>
      <c r="G34" s="116" t="s">
        <v>310</v>
      </c>
      <c r="H34" s="116" t="s">
        <v>310</v>
      </c>
    </row>
    <row r="35" spans="2:8" ht="20">
      <c r="B35" s="110" t="s">
        <v>265</v>
      </c>
      <c r="C35" s="119" t="s">
        <v>311</v>
      </c>
      <c r="D35" s="119" t="s">
        <v>311</v>
      </c>
      <c r="E35" s="119" t="s">
        <v>311</v>
      </c>
      <c r="F35" s="119" t="s">
        <v>311</v>
      </c>
      <c r="G35" s="119" t="s">
        <v>311</v>
      </c>
      <c r="H35" s="119" t="s">
        <v>311</v>
      </c>
    </row>
    <row r="36" spans="2:8">
      <c r="B36" s="110" t="s">
        <v>312</v>
      </c>
      <c r="C36" s="128" t="s">
        <v>268</v>
      </c>
      <c r="D36" s="128" t="s">
        <v>268</v>
      </c>
      <c r="E36" s="128" t="s">
        <v>268</v>
      </c>
      <c r="F36" s="128" t="s">
        <v>268</v>
      </c>
      <c r="G36" s="128" t="s">
        <v>268</v>
      </c>
      <c r="H36" s="128" t="s">
        <v>268</v>
      </c>
    </row>
    <row r="37" spans="2:8" ht="150">
      <c r="B37" s="110"/>
      <c r="C37" s="119" t="s">
        <v>313</v>
      </c>
      <c r="D37" s="119" t="s">
        <v>313</v>
      </c>
      <c r="E37" s="119" t="s">
        <v>313</v>
      </c>
      <c r="F37" s="119" t="s">
        <v>313</v>
      </c>
      <c r="G37" s="119" t="s">
        <v>313</v>
      </c>
      <c r="H37" s="119" t="s">
        <v>313</v>
      </c>
    </row>
    <row r="38" spans="2:8" ht="20">
      <c r="B38" s="110" t="s">
        <v>276</v>
      </c>
      <c r="C38" s="128" t="s">
        <v>268</v>
      </c>
      <c r="D38" s="128" t="s">
        <v>268</v>
      </c>
      <c r="E38" s="128" t="s">
        <v>268</v>
      </c>
      <c r="F38" s="128" t="s">
        <v>268</v>
      </c>
      <c r="G38" s="128" t="s">
        <v>268</v>
      </c>
      <c r="H38" s="128" t="s">
        <v>268</v>
      </c>
    </row>
    <row r="39" spans="2:8">
      <c r="B39" s="110" t="s">
        <v>282</v>
      </c>
      <c r="C39" s="119" t="s">
        <v>314</v>
      </c>
      <c r="D39" s="119" t="s">
        <v>314</v>
      </c>
      <c r="E39" s="119" t="s">
        <v>314</v>
      </c>
      <c r="F39" s="119" t="s">
        <v>314</v>
      </c>
      <c r="G39" s="119" t="s">
        <v>314</v>
      </c>
      <c r="H39" s="119" t="s">
        <v>314</v>
      </c>
    </row>
    <row r="40" spans="2:8" ht="90">
      <c r="B40" s="110" t="s">
        <v>288</v>
      </c>
      <c r="C40" s="129" t="s">
        <v>315</v>
      </c>
      <c r="D40" s="129" t="s">
        <v>315</v>
      </c>
      <c r="E40" s="129" t="s">
        <v>315</v>
      </c>
      <c r="F40" s="129" t="s">
        <v>315</v>
      </c>
      <c r="G40" s="129" t="s">
        <v>315</v>
      </c>
      <c r="H40" s="129" t="s">
        <v>315</v>
      </c>
    </row>
    <row r="41" spans="2:8" ht="40">
      <c r="B41" s="130" t="s">
        <v>289</v>
      </c>
      <c r="C41" s="131" t="s">
        <v>316</v>
      </c>
      <c r="D41" s="131" t="s">
        <v>316</v>
      </c>
      <c r="E41" s="131" t="s">
        <v>316</v>
      </c>
      <c r="F41" s="131" t="s">
        <v>316</v>
      </c>
      <c r="G41" s="131" t="s">
        <v>316</v>
      </c>
      <c r="H41" s="131" t="s">
        <v>316</v>
      </c>
    </row>
  </sheetData>
  <sheetProtection sheet="1" objects="1" scenarios="1"/>
  <mergeCells count="1">
    <mergeCell ref="B24:G24"/>
  </mergeCells>
  <hyperlinks>
    <hyperlink ref="H3" location="Contents!B3" display="Contents" xr:uid="{B6321C3F-44D4-4E24-AAF7-357A4AC1DAD3}"/>
  </hyperlinks>
  <pageMargins left="0.25" right="0.25" top="0.75" bottom="0.75" header="0.3" footer="0.3"/>
  <pageSetup scale="64" fitToHeight="0"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ABA88-26B8-4903-9466-11F61FA11934}">
  <dimension ref="B1:G11"/>
  <sheetViews>
    <sheetView showGridLines="0" workbookViewId="0">
      <selection activeCell="G12" sqref="A1:G12"/>
    </sheetView>
  </sheetViews>
  <sheetFormatPr defaultColWidth="8.81640625" defaultRowHeight="14.5"/>
  <cols>
    <col min="1" max="1" width="2" customWidth="1"/>
    <col min="2" max="2" width="31.453125" customWidth="1"/>
    <col min="4" max="6" width="10.1796875" bestFit="1" customWidth="1"/>
  </cols>
  <sheetData>
    <row r="1" spans="2:7" ht="35.25" customHeight="1"/>
    <row r="3" spans="2:7" ht="15.5">
      <c r="B3" s="4" t="s">
        <v>328</v>
      </c>
      <c r="G3" s="143" t="s">
        <v>162</v>
      </c>
    </row>
    <row r="4" spans="2:7">
      <c r="B4" s="153" t="s">
        <v>42</v>
      </c>
      <c r="C4" s="154"/>
      <c r="D4" s="154"/>
      <c r="E4" s="154"/>
      <c r="F4" s="154"/>
      <c r="G4" s="154"/>
    </row>
    <row r="6" spans="2:7">
      <c r="B6" s="73" t="s">
        <v>329</v>
      </c>
      <c r="C6" s="71" t="s">
        <v>0</v>
      </c>
      <c r="D6" s="71" t="s">
        <v>1</v>
      </c>
      <c r="E6" s="71" t="s">
        <v>2</v>
      </c>
      <c r="F6" s="71" t="s">
        <v>3</v>
      </c>
      <c r="G6" s="71" t="s">
        <v>4</v>
      </c>
    </row>
    <row r="7" spans="2:7">
      <c r="B7" s="5" t="s">
        <v>322</v>
      </c>
      <c r="C7" s="5"/>
      <c r="D7" s="5">
        <v>3.2</v>
      </c>
      <c r="E7" s="5">
        <v>2.9</v>
      </c>
      <c r="F7" s="5">
        <v>1.7</v>
      </c>
      <c r="G7" s="155" t="s">
        <v>323</v>
      </c>
    </row>
    <row r="8" spans="2:7">
      <c r="B8" s="5" t="s">
        <v>324</v>
      </c>
      <c r="C8" s="5"/>
      <c r="D8" s="132">
        <v>5055</v>
      </c>
      <c r="E8" s="132">
        <v>4684</v>
      </c>
      <c r="F8" s="132">
        <v>2990</v>
      </c>
      <c r="G8" s="155"/>
    </row>
    <row r="9" spans="2:7">
      <c r="B9" s="5" t="s">
        <v>325</v>
      </c>
      <c r="C9" s="5"/>
      <c r="D9" s="132">
        <v>12523</v>
      </c>
      <c r="E9" s="132">
        <v>12356</v>
      </c>
      <c r="F9" s="132">
        <v>11713</v>
      </c>
      <c r="G9" s="155"/>
    </row>
    <row r="10" spans="2:7">
      <c r="B10" s="5" t="s">
        <v>326</v>
      </c>
      <c r="C10" s="5"/>
      <c r="D10" s="5">
        <v>369</v>
      </c>
      <c r="E10" s="5">
        <v>345</v>
      </c>
      <c r="F10" s="5">
        <v>220</v>
      </c>
      <c r="G10" s="155"/>
    </row>
    <row r="11" spans="2:7">
      <c r="B11" s="92" t="s">
        <v>327</v>
      </c>
      <c r="C11" s="92"/>
      <c r="D11" s="92">
        <v>7.0000000000000001E-3</v>
      </c>
      <c r="E11" s="92">
        <v>7.0000000000000001E-3</v>
      </c>
      <c r="F11" s="133">
        <v>0.01</v>
      </c>
      <c r="G11" s="156"/>
    </row>
  </sheetData>
  <sheetProtection sheet="1" objects="1" scenarios="1"/>
  <mergeCells count="2">
    <mergeCell ref="G7:G11"/>
    <mergeCell ref="B4:G4"/>
  </mergeCells>
  <hyperlinks>
    <hyperlink ref="G3" location="Contents!B3" display="Contents" xr:uid="{FA3C6574-9465-4B32-8EBA-A0A77F21EAE6}"/>
  </hyperlinks>
  <pageMargins left="0.7" right="0.7" top="0.75" bottom="0.75" header="0.3" footer="0.3"/>
  <pageSetup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6697-2508-4DF7-A3F9-64D3D6326400}">
  <dimension ref="B1:L19"/>
  <sheetViews>
    <sheetView showGridLines="0" workbookViewId="0">
      <pane ySplit="2500" topLeftCell="A2" activePane="bottomLeft"/>
      <selection pane="bottomLeft" activeCell="A7" sqref="A7:XFD7"/>
    </sheetView>
  </sheetViews>
  <sheetFormatPr defaultColWidth="8.6328125" defaultRowHeight="10"/>
  <cols>
    <col min="1" max="1" width="2" style="5" customWidth="1"/>
    <col min="2" max="2" width="39.453125" style="5" bestFit="1" customWidth="1"/>
    <col min="3" max="8" width="8.6328125" style="5"/>
    <col min="9" max="9" width="9" style="5" bestFit="1" customWidth="1"/>
    <col min="10" max="16384" width="8.6328125" style="5"/>
  </cols>
  <sheetData>
    <row r="1" spans="2:12" s="1" customFormat="1" ht="35.25" customHeight="1">
      <c r="B1" s="6"/>
      <c r="G1" s="20"/>
      <c r="L1" s="3"/>
    </row>
    <row r="2" spans="2:12" s="1" customFormat="1" ht="14"/>
    <row r="3" spans="2:12" s="1" customFormat="1" ht="15.5">
      <c r="B3" s="4" t="s">
        <v>65</v>
      </c>
      <c r="G3" s="143" t="s">
        <v>162</v>
      </c>
    </row>
    <row r="4" spans="2:12" s="2" customFormat="1" ht="20.25" customHeight="1">
      <c r="B4" s="48"/>
    </row>
    <row r="5" spans="2:12" ht="12" customHeight="1"/>
    <row r="6" spans="2:12" ht="14.25" customHeight="1">
      <c r="B6" s="73" t="s">
        <v>64</v>
      </c>
      <c r="C6" s="71" t="s">
        <v>0</v>
      </c>
      <c r="D6" s="71" t="s">
        <v>1</v>
      </c>
      <c r="E6" s="71" t="s">
        <v>2</v>
      </c>
      <c r="F6" s="71" t="s">
        <v>3</v>
      </c>
      <c r="G6" s="71" t="s">
        <v>4</v>
      </c>
    </row>
    <row r="7" spans="2:12" s="8" customFormat="1" ht="14.25" customHeight="1">
      <c r="B7" s="7" t="s">
        <v>330</v>
      </c>
      <c r="C7" s="13"/>
      <c r="D7" s="56"/>
      <c r="E7" s="56">
        <v>150</v>
      </c>
      <c r="F7" s="134">
        <v>172</v>
      </c>
      <c r="G7" s="56">
        <v>206</v>
      </c>
    </row>
    <row r="8" spans="2:12" s="8" customFormat="1" ht="14.25" customHeight="1">
      <c r="B8" s="7" t="s">
        <v>331</v>
      </c>
      <c r="C8" s="13">
        <v>186</v>
      </c>
      <c r="D8" s="56">
        <v>189</v>
      </c>
      <c r="E8" s="56">
        <v>242</v>
      </c>
      <c r="F8" s="134">
        <v>277</v>
      </c>
      <c r="G8" s="56">
        <v>502</v>
      </c>
    </row>
    <row r="9" spans="2:12" s="8" customFormat="1" ht="14.25" customHeight="1">
      <c r="B9" s="9" t="s">
        <v>332</v>
      </c>
      <c r="C9" s="14">
        <v>365</v>
      </c>
      <c r="D9" s="14">
        <v>344</v>
      </c>
      <c r="E9" s="14">
        <v>353</v>
      </c>
      <c r="F9" s="14">
        <v>356</v>
      </c>
      <c r="G9" s="59">
        <v>462</v>
      </c>
    </row>
    <row r="10" spans="2:12" s="8" customFormat="1" ht="14.25" customHeight="1">
      <c r="B10" s="15" t="s">
        <v>333</v>
      </c>
      <c r="C10" s="14"/>
      <c r="D10" s="14"/>
      <c r="E10" s="14"/>
      <c r="F10" s="14">
        <v>2301</v>
      </c>
      <c r="G10" s="14">
        <v>2821</v>
      </c>
    </row>
    <row r="11" spans="2:12" s="8" customFormat="1" ht="14.25" customHeight="1">
      <c r="B11" s="15" t="s">
        <v>334</v>
      </c>
      <c r="C11" s="17">
        <v>3.15</v>
      </c>
      <c r="D11" s="17">
        <v>5.15</v>
      </c>
      <c r="E11" s="17">
        <v>8.73</v>
      </c>
      <c r="F11" s="18">
        <v>14.4</v>
      </c>
      <c r="G11" s="17">
        <v>17.010999999999999</v>
      </c>
      <c r="H11" s="61"/>
    </row>
    <row r="12" spans="2:12" s="8" customFormat="1" ht="14.25" customHeight="1">
      <c r="B12" s="15" t="s">
        <v>335</v>
      </c>
      <c r="C12" s="9">
        <v>0.39</v>
      </c>
      <c r="D12" s="9">
        <v>0.41</v>
      </c>
      <c r="E12" s="135">
        <v>1.53</v>
      </c>
      <c r="F12" s="135">
        <v>4.3499999999999996</v>
      </c>
      <c r="G12" s="135">
        <v>1.25</v>
      </c>
    </row>
    <row r="13" spans="2:12" s="8" customFormat="1" ht="14.25" customHeight="1">
      <c r="B13" s="15" t="s">
        <v>66</v>
      </c>
      <c r="C13" s="9">
        <v>244</v>
      </c>
      <c r="D13" s="9">
        <v>189</v>
      </c>
      <c r="E13" s="9">
        <v>461</v>
      </c>
      <c r="F13" s="16">
        <v>1382</v>
      </c>
      <c r="G13" s="16">
        <v>1527</v>
      </c>
    </row>
    <row r="14" spans="2:12" s="8" customFormat="1" ht="14.25" customHeight="1">
      <c r="B14" s="10" t="s">
        <v>67</v>
      </c>
      <c r="C14" s="9"/>
      <c r="D14" s="9"/>
      <c r="E14" s="9"/>
      <c r="F14" s="18"/>
      <c r="G14" s="9"/>
      <c r="H14" s="32"/>
    </row>
    <row r="15" spans="2:12" s="8" customFormat="1" ht="14.25" customHeight="1">
      <c r="B15" s="93" t="s">
        <v>68</v>
      </c>
      <c r="C15" s="95"/>
      <c r="D15" s="95"/>
      <c r="E15" s="95">
        <v>28</v>
      </c>
      <c r="F15" s="96">
        <v>8</v>
      </c>
      <c r="G15" s="95">
        <v>14</v>
      </c>
    </row>
    <row r="17" spans="2:2">
      <c r="B17" s="5" t="s">
        <v>336</v>
      </c>
    </row>
    <row r="18" spans="2:2">
      <c r="B18" s="5" t="s">
        <v>337</v>
      </c>
    </row>
    <row r="19" spans="2:2">
      <c r="B19" s="5" t="s">
        <v>338</v>
      </c>
    </row>
  </sheetData>
  <sheetProtection sheet="1" objects="1" scenarios="1"/>
  <hyperlinks>
    <hyperlink ref="G3" location="Contents!B3" display="Contents" xr:uid="{01AA5612-425F-4322-8BFB-5F8B769B6543}"/>
  </hyperlinks>
  <pageMargins left="0.7" right="0.7" top="0.75" bottom="0.75" header="0.3" footer="0.3"/>
  <pageSetup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A22C1-7707-4C47-B17E-07A999C8074E}">
  <sheetPr>
    <pageSetUpPr fitToPage="1"/>
  </sheetPr>
  <dimension ref="A1:E51"/>
  <sheetViews>
    <sheetView showGridLines="0" topLeftCell="B1" zoomScaleNormal="100" workbookViewId="0">
      <selection activeCell="C11" sqref="C11"/>
    </sheetView>
  </sheetViews>
  <sheetFormatPr defaultColWidth="8.81640625" defaultRowHeight="14.5"/>
  <cols>
    <col min="1" max="1" width="2" customWidth="1"/>
    <col min="2" max="2" width="13.36328125" customWidth="1"/>
    <col min="3" max="3" width="53" customWidth="1"/>
    <col min="4" max="4" width="45.453125" customWidth="1"/>
  </cols>
  <sheetData>
    <row r="1" spans="1:5">
      <c r="A1" s="1"/>
      <c r="B1" s="6"/>
    </row>
    <row r="2" spans="1:5" ht="35" customHeight="1">
      <c r="A2" s="1"/>
      <c r="B2" s="1"/>
    </row>
    <row r="3" spans="1:5" ht="15.5">
      <c r="A3" s="1"/>
      <c r="B3" s="4" t="s">
        <v>190</v>
      </c>
      <c r="E3" s="143" t="s">
        <v>162</v>
      </c>
    </row>
    <row r="4" spans="1:5">
      <c r="B4" s="48" t="s">
        <v>191</v>
      </c>
    </row>
    <row r="6" spans="1:5">
      <c r="B6" s="82" t="s">
        <v>108</v>
      </c>
      <c r="C6" s="82" t="s">
        <v>107</v>
      </c>
      <c r="D6" s="82" t="s">
        <v>366</v>
      </c>
    </row>
    <row r="7" spans="1:5">
      <c r="B7" s="77" t="s">
        <v>175</v>
      </c>
      <c r="C7" s="78"/>
      <c r="D7" s="78"/>
    </row>
    <row r="8" spans="1:5" ht="22" customHeight="1">
      <c r="B8" s="79" t="s">
        <v>128</v>
      </c>
      <c r="C8" s="75" t="s">
        <v>111</v>
      </c>
      <c r="D8" s="79" t="s">
        <v>339</v>
      </c>
    </row>
    <row r="9" spans="1:5" ht="31" customHeight="1">
      <c r="B9" s="79" t="s">
        <v>109</v>
      </c>
      <c r="C9" s="75" t="s">
        <v>340</v>
      </c>
      <c r="D9" s="75" t="s">
        <v>341</v>
      </c>
    </row>
    <row r="10" spans="1:5">
      <c r="B10" s="77" t="s">
        <v>181</v>
      </c>
      <c r="C10" s="78"/>
      <c r="D10" s="78"/>
    </row>
    <row r="11" spans="1:5" ht="23" customHeight="1">
      <c r="B11" s="79" t="s">
        <v>129</v>
      </c>
      <c r="C11" s="75" t="s">
        <v>342</v>
      </c>
      <c r="D11" s="75" t="s">
        <v>345</v>
      </c>
    </row>
    <row r="12" spans="1:5" ht="20">
      <c r="B12" s="79" t="s">
        <v>110</v>
      </c>
      <c r="C12" s="75" t="s">
        <v>130</v>
      </c>
      <c r="D12" s="75" t="s">
        <v>343</v>
      </c>
    </row>
    <row r="13" spans="1:5">
      <c r="B13" s="77" t="s">
        <v>182</v>
      </c>
      <c r="C13" s="78"/>
      <c r="D13" s="78"/>
    </row>
    <row r="14" spans="1:5" ht="20">
      <c r="B14" s="75" t="s">
        <v>131</v>
      </c>
      <c r="C14" s="75" t="s">
        <v>115</v>
      </c>
      <c r="D14" s="75" t="s">
        <v>344</v>
      </c>
    </row>
    <row r="15" spans="1:5" ht="20">
      <c r="B15" s="75" t="s">
        <v>116</v>
      </c>
      <c r="C15" s="75" t="s">
        <v>117</v>
      </c>
      <c r="D15" s="75" t="s">
        <v>344</v>
      </c>
    </row>
    <row r="16" spans="1:5" ht="20">
      <c r="B16" s="75" t="s">
        <v>118</v>
      </c>
      <c r="C16" s="75" t="s">
        <v>119</v>
      </c>
      <c r="D16" s="75" t="s">
        <v>344</v>
      </c>
    </row>
    <row r="17" spans="2:4" ht="21.5">
      <c r="B17" s="75" t="s">
        <v>120</v>
      </c>
      <c r="C17" s="75" t="s">
        <v>121</v>
      </c>
      <c r="D17" s="136" t="s">
        <v>344</v>
      </c>
    </row>
    <row r="18" spans="2:4" ht="21.5">
      <c r="B18" s="75" t="s">
        <v>122</v>
      </c>
      <c r="C18" s="75" t="s">
        <v>127</v>
      </c>
      <c r="D18" s="136" t="s">
        <v>344</v>
      </c>
    </row>
    <row r="19" spans="2:4">
      <c r="B19" s="75" t="s">
        <v>112</v>
      </c>
      <c r="C19" s="75" t="s">
        <v>113</v>
      </c>
      <c r="D19" s="75" t="s">
        <v>346</v>
      </c>
    </row>
    <row r="20" spans="2:4" ht="20">
      <c r="B20" s="75" t="s">
        <v>132</v>
      </c>
      <c r="C20" s="79" t="s">
        <v>114</v>
      </c>
      <c r="D20" s="75" t="s">
        <v>347</v>
      </c>
    </row>
    <row r="21" spans="2:4">
      <c r="B21" s="77" t="s">
        <v>183</v>
      </c>
      <c r="C21" s="78"/>
      <c r="D21" s="78"/>
    </row>
    <row r="22" spans="2:4" ht="20">
      <c r="B22" s="75" t="s">
        <v>123</v>
      </c>
      <c r="C22" s="79" t="s">
        <v>124</v>
      </c>
      <c r="D22" s="75" t="s">
        <v>348</v>
      </c>
    </row>
    <row r="23" spans="2:4" ht="21.5">
      <c r="B23" s="75" t="s">
        <v>125</v>
      </c>
      <c r="C23" s="79" t="s">
        <v>133</v>
      </c>
      <c r="D23" s="136" t="s">
        <v>349</v>
      </c>
    </row>
    <row r="24" spans="2:4" ht="20">
      <c r="B24" s="75" t="s">
        <v>126</v>
      </c>
      <c r="C24" s="75" t="s">
        <v>134</v>
      </c>
      <c r="D24" s="75" t="s">
        <v>358</v>
      </c>
    </row>
    <row r="25" spans="2:4">
      <c r="B25" s="77" t="s">
        <v>184</v>
      </c>
      <c r="C25" s="78"/>
      <c r="D25" s="78"/>
    </row>
    <row r="26" spans="2:4" ht="94" customHeight="1">
      <c r="B26" s="137" t="s">
        <v>135</v>
      </c>
      <c r="C26" s="137" t="s">
        <v>136</v>
      </c>
      <c r="D26" s="137" t="s">
        <v>350</v>
      </c>
    </row>
    <row r="27" spans="2:4" ht="21.5">
      <c r="B27" s="137" t="s">
        <v>137</v>
      </c>
      <c r="C27" s="137" t="s">
        <v>138</v>
      </c>
      <c r="D27" s="138" t="s">
        <v>351</v>
      </c>
    </row>
    <row r="28" spans="2:4">
      <c r="B28" s="77" t="s">
        <v>185</v>
      </c>
      <c r="C28" s="78"/>
      <c r="D28" s="78"/>
    </row>
    <row r="29" spans="2:4" ht="20">
      <c r="B29" s="75" t="s">
        <v>139</v>
      </c>
      <c r="C29" s="75" t="s">
        <v>140</v>
      </c>
      <c r="D29" s="75" t="s">
        <v>352</v>
      </c>
    </row>
    <row r="30" spans="2:4" ht="20">
      <c r="B30" s="75" t="s">
        <v>141</v>
      </c>
      <c r="C30" s="79" t="s">
        <v>142</v>
      </c>
      <c r="D30" s="79" t="s">
        <v>353</v>
      </c>
    </row>
    <row r="31" spans="2:4">
      <c r="B31" s="77" t="s">
        <v>186</v>
      </c>
      <c r="C31" s="78"/>
      <c r="D31" s="78"/>
    </row>
    <row r="32" spans="2:4" ht="20.5">
      <c r="B32" s="75" t="s">
        <v>143</v>
      </c>
      <c r="C32" s="75" t="s">
        <v>144</v>
      </c>
      <c r="D32" s="75" t="s">
        <v>354</v>
      </c>
    </row>
    <row r="33" spans="2:5" ht="20.5">
      <c r="B33" s="75" t="s">
        <v>145</v>
      </c>
      <c r="C33" s="79" t="s">
        <v>146</v>
      </c>
      <c r="D33" s="75" t="s">
        <v>355</v>
      </c>
    </row>
    <row r="34" spans="2:5">
      <c r="B34" s="77" t="s">
        <v>187</v>
      </c>
      <c r="C34" s="78"/>
      <c r="D34" s="78"/>
    </row>
    <row r="35" spans="2:5" ht="20">
      <c r="B35" s="75" t="s">
        <v>147</v>
      </c>
      <c r="C35" s="75" t="s">
        <v>148</v>
      </c>
      <c r="D35" s="79" t="s">
        <v>356</v>
      </c>
    </row>
    <row r="36" spans="2:5" ht="20">
      <c r="B36" s="75" t="s">
        <v>149</v>
      </c>
      <c r="C36" s="75" t="s">
        <v>150</v>
      </c>
      <c r="D36" s="75" t="s">
        <v>357</v>
      </c>
    </row>
    <row r="37" spans="2:5">
      <c r="B37" s="77" t="s">
        <v>188</v>
      </c>
      <c r="C37" s="78"/>
      <c r="D37" s="78"/>
    </row>
    <row r="38" spans="2:5" ht="20">
      <c r="B38" s="75" t="s">
        <v>151</v>
      </c>
      <c r="C38" s="75" t="s">
        <v>152</v>
      </c>
      <c r="D38" s="75" t="s">
        <v>359</v>
      </c>
    </row>
    <row r="39" spans="2:5" ht="40">
      <c r="B39" s="157" t="s">
        <v>153</v>
      </c>
      <c r="C39" s="157" t="s">
        <v>154</v>
      </c>
      <c r="D39" s="80" t="s">
        <v>360</v>
      </c>
    </row>
    <row r="40" spans="2:5" ht="8.5" customHeight="1">
      <c r="B40" s="158"/>
      <c r="C40" s="158"/>
      <c r="D40" s="140" t="s">
        <v>361</v>
      </c>
      <c r="E40" s="67"/>
    </row>
    <row r="41" spans="2:5" ht="30">
      <c r="B41" s="75" t="s">
        <v>155</v>
      </c>
      <c r="C41" s="79" t="s">
        <v>156</v>
      </c>
      <c r="D41" s="139" t="s">
        <v>341</v>
      </c>
      <c r="E41" s="67"/>
    </row>
    <row r="42" spans="2:5">
      <c r="B42" s="77" t="s">
        <v>189</v>
      </c>
      <c r="C42" s="78"/>
      <c r="D42" s="78"/>
    </row>
    <row r="43" spans="2:5" ht="60">
      <c r="B43" s="75" t="s">
        <v>157</v>
      </c>
      <c r="C43" s="75" t="s">
        <v>363</v>
      </c>
      <c r="D43" s="75" t="s">
        <v>362</v>
      </c>
    </row>
    <row r="44" spans="2:5" ht="20">
      <c r="B44" s="75" t="s">
        <v>158</v>
      </c>
      <c r="C44" s="75" t="s">
        <v>159</v>
      </c>
      <c r="D44" s="75" t="s">
        <v>364</v>
      </c>
    </row>
    <row r="45" spans="2:5" ht="20">
      <c r="B45" s="141" t="s">
        <v>160</v>
      </c>
      <c r="C45" s="141" t="s">
        <v>161</v>
      </c>
      <c r="D45" s="141" t="s">
        <v>364</v>
      </c>
    </row>
    <row r="46" spans="2:5">
      <c r="B46" s="81"/>
      <c r="C46" s="81"/>
      <c r="D46" s="81"/>
    </row>
    <row r="47" spans="2:5">
      <c r="B47" s="76" t="s">
        <v>108</v>
      </c>
      <c r="C47" s="83" t="s">
        <v>176</v>
      </c>
      <c r="D47" s="83" t="s">
        <v>366</v>
      </c>
    </row>
    <row r="48" spans="2:5">
      <c r="B48" s="75" t="s">
        <v>177</v>
      </c>
      <c r="C48" s="75" t="s">
        <v>178</v>
      </c>
      <c r="D48" s="75" t="s">
        <v>367</v>
      </c>
    </row>
    <row r="49" spans="2:4">
      <c r="B49" s="141" t="s">
        <v>179</v>
      </c>
      <c r="C49" s="141" t="s">
        <v>180</v>
      </c>
      <c r="D49" s="142" t="s">
        <v>367</v>
      </c>
    </row>
    <row r="51" spans="2:4">
      <c r="B51" s="5" t="s">
        <v>365</v>
      </c>
    </row>
  </sheetData>
  <sheetProtection sheet="1" objects="1" scenarios="1"/>
  <mergeCells count="2">
    <mergeCell ref="C39:C40"/>
    <mergeCell ref="B39:B40"/>
  </mergeCells>
  <hyperlinks>
    <hyperlink ref="D38" r:id="rId1" location="page%3D21" display="https://www.ipcc-nggip.iges.or.jp/public/2006gl/pdf/2_Volume2/V2_1_Ch1_Introduction.pdf#page%3D21" xr:uid="{9096113A-EB75-4BB9-9888-B51EC01F8E69}"/>
    <hyperlink ref="D40" r:id="rId2" xr:uid="{4E360688-8DDE-4D26-9103-68178A2E4714}"/>
    <hyperlink ref="E3" location="Contents!B3" display="Contents" xr:uid="{FFC4A687-9EA1-4DA2-8AFD-288E9EC6B29E}"/>
  </hyperlinks>
  <pageMargins left="0.35433070866141736" right="0.35433070866141736" top="0.74803149606299213" bottom="0.74803149606299213" header="0.31496062992125984" footer="0.31496062992125984"/>
  <pageSetup scale="89" fitToHeight="0"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A3AF-29FB-489B-BEDA-110C4FA13EAE}">
  <dimension ref="B1:D28"/>
  <sheetViews>
    <sheetView showGridLines="0" zoomScaleNormal="100" workbookViewId="0">
      <selection sqref="A1:G26"/>
    </sheetView>
  </sheetViews>
  <sheetFormatPr defaultColWidth="8.6328125" defaultRowHeight="10"/>
  <cols>
    <col min="1" max="1" width="3.36328125" style="5" customWidth="1"/>
    <col min="2" max="2" width="21.81640625" style="5" bestFit="1" customWidth="1"/>
    <col min="3" max="16384" width="8.6328125" style="5"/>
  </cols>
  <sheetData>
    <row r="1" spans="2:4" ht="35.25" customHeight="1"/>
    <row r="2" spans="2:4">
      <c r="B2" s="36"/>
    </row>
    <row r="3" spans="2:4" ht="15.5">
      <c r="B3" s="4" t="s">
        <v>196</v>
      </c>
    </row>
    <row r="4" spans="2:4" ht="10.5">
      <c r="B4" s="34"/>
    </row>
    <row r="5" spans="2:4" ht="14.25" customHeight="1">
      <c r="B5" s="34" t="s">
        <v>71</v>
      </c>
    </row>
    <row r="6" spans="2:4" ht="14.25" customHeight="1">
      <c r="B6" s="68" t="s">
        <v>69</v>
      </c>
    </row>
    <row r="7" spans="2:4" ht="14.25" customHeight="1">
      <c r="B7" s="68" t="s">
        <v>70</v>
      </c>
    </row>
    <row r="8" spans="2:4" ht="14.25" customHeight="1"/>
    <row r="9" spans="2:4" ht="14.25" customHeight="1">
      <c r="B9" s="34" t="s">
        <v>72</v>
      </c>
    </row>
    <row r="10" spans="2:4" ht="14.25" customHeight="1">
      <c r="B10" s="68" t="s">
        <v>73</v>
      </c>
    </row>
    <row r="11" spans="2:4" ht="14.25" customHeight="1">
      <c r="B11" s="68" t="s">
        <v>74</v>
      </c>
    </row>
    <row r="12" spans="2:4" ht="14.25" customHeight="1"/>
    <row r="13" spans="2:4" ht="14.25" customHeight="1">
      <c r="B13" s="34" t="s">
        <v>75</v>
      </c>
    </row>
    <row r="14" spans="2:4" ht="14.25" customHeight="1">
      <c r="B14" s="68" t="s">
        <v>76</v>
      </c>
    </row>
    <row r="15" spans="2:4" ht="14.25" customHeight="1">
      <c r="B15" s="68" t="s">
        <v>80</v>
      </c>
    </row>
    <row r="16" spans="2:4" ht="14.25" customHeight="1">
      <c r="B16" s="68" t="s">
        <v>242</v>
      </c>
      <c r="D16" s="36"/>
    </row>
    <row r="17" spans="2:4" ht="14.25" customHeight="1">
      <c r="B17" s="68" t="s">
        <v>230</v>
      </c>
    </row>
    <row r="18" spans="2:4" ht="14.25" customHeight="1">
      <c r="B18" s="68" t="s">
        <v>77</v>
      </c>
    </row>
    <row r="19" spans="2:4" ht="14.25" customHeight="1">
      <c r="B19" s="68" t="s">
        <v>328</v>
      </c>
      <c r="D19" s="36"/>
    </row>
    <row r="20" spans="2:4" ht="14.25" customHeight="1"/>
    <row r="21" spans="2:4" ht="14.25" customHeight="1">
      <c r="B21" s="34" t="s">
        <v>78</v>
      </c>
    </row>
    <row r="22" spans="2:4" ht="14.25" customHeight="1">
      <c r="B22" s="68" t="s">
        <v>65</v>
      </c>
    </row>
    <row r="23" spans="2:4" ht="14.25" customHeight="1">
      <c r="B23" s="68"/>
    </row>
    <row r="24" spans="2:4" ht="14.25" customHeight="1">
      <c r="B24" s="34" t="s">
        <v>163</v>
      </c>
    </row>
    <row r="25" spans="2:4" ht="14.25" customHeight="1">
      <c r="B25" s="68" t="s">
        <v>81</v>
      </c>
    </row>
    <row r="26" spans="2:4" ht="14.25" customHeight="1"/>
    <row r="27" spans="2:4" ht="14.25" customHeight="1"/>
    <row r="28" spans="2:4" ht="14.25" customHeight="1"/>
  </sheetData>
  <sheetProtection sheet="1" objects="1" scenarios="1"/>
  <hyperlinks>
    <hyperlink ref="B6" location="Safety!B5" display="Safety" xr:uid="{07B3760D-5480-43D0-BAC5-446926542833}"/>
    <hyperlink ref="B7" location="'Workforce profile'!B5" display="Workforce profile" xr:uid="{9C77DE79-324F-4EE6-86B0-118FA44EEC49}"/>
    <hyperlink ref="B10" location="'GHG emissions'!B5" display="GHG emissions" xr:uid="{BE7A6A65-BA74-443D-8864-6664C1A24BDD}"/>
    <hyperlink ref="B11" location="Energy!B5" display="Energy" xr:uid="{154D45EB-0F4F-49A8-8947-22AEDFD5BF57}"/>
    <hyperlink ref="B14" location="Compliance!B5" display="Compliance" xr:uid="{E598E20D-50A9-4FC0-82C3-755493397AE9}"/>
    <hyperlink ref="B15" location="'Water stewardship'!B5" display="Water stewardship" xr:uid="{B487DC2F-7C7D-4E9C-99BE-9FC5D299FD84}"/>
    <hyperlink ref="B16" location="'Biodiversity, land use &amp; rehab'!B5" display="Biodiversity, land use and rehabilitation" xr:uid="{AC1CC4B9-09E5-4D37-AD62-DAC08B39D3B9}"/>
    <hyperlink ref="B17" location="'Waste and recycling'!B5" display="Waste and recycling" xr:uid="{027381DB-4965-4A1A-AC46-8DE1999FBA37}"/>
    <hyperlink ref="B18" location="'Tailings storage facilities'!B5" display="Tailings storage facilities" xr:uid="{F047C890-5568-4124-9561-8BBAD5FE26EC}"/>
    <hyperlink ref="B19" location="'Air quality'!B5" display="Air quality" xr:uid="{C77BEC14-C9EB-4740-93F0-4C68ABC355B1}"/>
    <hyperlink ref="B22" location="'Economic contribution'!B5" display="Economic contribution" xr:uid="{77EE3BC6-0FA8-4E1C-8511-7B1DAF447A61}"/>
    <hyperlink ref="B25" location="'SASB Coal Standard Index'!B6" display="SASB Coal Standard Index" xr:uid="{A286D51F-DFA1-4621-B79E-3D66A959BD8B}"/>
  </hyperlink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BB576-1F43-4CC2-AC0D-B566F52CF81D}">
  <dimension ref="B1:L340"/>
  <sheetViews>
    <sheetView showGridLines="0" zoomScaleNormal="100" workbookViewId="0">
      <selection sqref="A1:G16"/>
    </sheetView>
  </sheetViews>
  <sheetFormatPr defaultColWidth="8.6328125" defaultRowHeight="10"/>
  <cols>
    <col min="1" max="1" width="2" style="5" customWidth="1"/>
    <col min="2" max="2" width="38.453125" style="5" customWidth="1"/>
    <col min="3" max="16384" width="8.6328125" style="5"/>
  </cols>
  <sheetData>
    <row r="1" spans="2:12" s="1" customFormat="1" ht="35.25" customHeight="1">
      <c r="B1"/>
      <c r="G1" s="20"/>
      <c r="L1" s="3"/>
    </row>
    <row r="2" spans="2:12" s="1" customFormat="1" ht="10" customHeight="1"/>
    <row r="3" spans="2:12" s="1" customFormat="1" ht="15.5">
      <c r="B3" s="4" t="s">
        <v>82</v>
      </c>
      <c r="G3" s="143" t="s">
        <v>162</v>
      </c>
    </row>
    <row r="4" spans="2:12" s="2" customFormat="1" ht="38" customHeight="1">
      <c r="B4" s="145" t="s">
        <v>86</v>
      </c>
      <c r="C4" s="146"/>
      <c r="D4" s="146"/>
      <c r="E4" s="146"/>
      <c r="F4" s="146"/>
      <c r="G4" s="146"/>
    </row>
    <row r="5" spans="2:12" ht="12" customHeight="1"/>
    <row r="6" spans="2:12" ht="14.25" customHeight="1">
      <c r="B6" s="70"/>
      <c r="C6" s="71" t="s">
        <v>0</v>
      </c>
      <c r="D6" s="71" t="s">
        <v>1</v>
      </c>
      <c r="E6" s="71" t="s">
        <v>2</v>
      </c>
      <c r="F6" s="71" t="s">
        <v>3</v>
      </c>
      <c r="G6" s="71" t="s">
        <v>4</v>
      </c>
    </row>
    <row r="7" spans="2:12" s="8" customFormat="1" ht="14.25" customHeight="1">
      <c r="B7" s="7" t="s">
        <v>5</v>
      </c>
      <c r="C7" s="7">
        <v>0</v>
      </c>
      <c r="D7" s="7">
        <v>0</v>
      </c>
      <c r="E7" s="7">
        <v>0</v>
      </c>
      <c r="F7" s="7">
        <v>0</v>
      </c>
      <c r="G7" s="7">
        <v>0</v>
      </c>
    </row>
    <row r="8" spans="2:12" s="8" customFormat="1" ht="14.25" customHeight="1">
      <c r="B8" s="9" t="s">
        <v>6</v>
      </c>
      <c r="C8" s="9">
        <v>0</v>
      </c>
      <c r="D8" s="9">
        <v>0</v>
      </c>
      <c r="E8" s="9">
        <v>0</v>
      </c>
      <c r="F8" s="9">
        <v>0</v>
      </c>
      <c r="G8" s="9">
        <v>0</v>
      </c>
    </row>
    <row r="9" spans="2:12" s="8" customFormat="1" ht="14.25" customHeight="1">
      <c r="B9" s="15" t="s">
        <v>87</v>
      </c>
      <c r="C9" s="9">
        <v>4.0999999999999996</v>
      </c>
      <c r="D9" s="9">
        <v>5.9</v>
      </c>
      <c r="E9" s="9">
        <v>5.4</v>
      </c>
      <c r="F9" s="9">
        <v>4.7</v>
      </c>
      <c r="G9" s="9">
        <v>3.3</v>
      </c>
    </row>
    <row r="10" spans="2:12" s="8" customFormat="1" ht="14.25" customHeight="1">
      <c r="B10" s="15" t="s">
        <v>90</v>
      </c>
      <c r="C10" s="9"/>
      <c r="D10" s="9"/>
      <c r="E10" s="9">
        <v>9.4</v>
      </c>
      <c r="F10" s="9">
        <v>7.3</v>
      </c>
      <c r="G10" s="9">
        <v>4.3</v>
      </c>
    </row>
    <row r="11" spans="2:12" s="8" customFormat="1" ht="14.25" customHeight="1">
      <c r="B11" s="9" t="s">
        <v>85</v>
      </c>
      <c r="C11" s="9"/>
      <c r="D11" s="9"/>
      <c r="E11" s="9">
        <v>336</v>
      </c>
      <c r="F11" s="9">
        <v>622</v>
      </c>
      <c r="G11" s="9">
        <v>1464</v>
      </c>
    </row>
    <row r="12" spans="2:12" s="8" customFormat="1" ht="12" customHeight="1">
      <c r="B12" s="87" t="s">
        <v>84</v>
      </c>
      <c r="C12" s="86"/>
      <c r="D12" s="86"/>
      <c r="E12" s="86"/>
      <c r="F12" s="86" t="s">
        <v>7</v>
      </c>
      <c r="G12" s="88" t="s">
        <v>83</v>
      </c>
    </row>
    <row r="13" spans="2:12" ht="14.25" customHeight="1"/>
    <row r="14" spans="2:12" ht="38" customHeight="1">
      <c r="B14" s="147" t="s">
        <v>88</v>
      </c>
      <c r="C14" s="148"/>
      <c r="D14" s="148"/>
      <c r="E14" s="148"/>
      <c r="F14" s="148"/>
      <c r="G14" s="148"/>
    </row>
    <row r="15" spans="2:12" ht="23.5" customHeight="1">
      <c r="B15" s="147" t="s">
        <v>89</v>
      </c>
      <c r="C15" s="148"/>
      <c r="D15" s="148"/>
      <c r="E15" s="148"/>
      <c r="F15" s="148"/>
      <c r="G15" s="148"/>
    </row>
    <row r="16" spans="2: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sheetData>
  <sheetProtection sheet="1" objects="1" scenarios="1"/>
  <mergeCells count="3">
    <mergeCell ref="B4:G4"/>
    <mergeCell ref="B14:G14"/>
    <mergeCell ref="B15:G15"/>
  </mergeCells>
  <hyperlinks>
    <hyperlink ref="G3" location="Contents!B3" display="Contents" xr:uid="{6A729985-C184-4D4C-9055-EDE39E78B234}"/>
  </hyperlinks>
  <pageMargins left="0.7" right="0.7" top="0.75" bottom="0.75" header="0.3" footer="0.3"/>
  <pageSetup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5C70-A93B-4E0F-A88C-BBB6A63DF40E}">
  <dimension ref="B1:L47"/>
  <sheetViews>
    <sheetView showGridLines="0" zoomScaleNormal="100" workbookViewId="0">
      <pane xSplit="2" ySplit="6" topLeftCell="C37" activePane="bottomRight" state="frozenSplit"/>
      <selection activeCell="H48" sqref="H48"/>
      <selection pane="topRight" activeCell="C1" sqref="C1"/>
      <selection pane="bottomLeft" activeCell="A10" sqref="A10"/>
      <selection pane="bottomRight" sqref="A1:XFD1048576"/>
    </sheetView>
  </sheetViews>
  <sheetFormatPr defaultColWidth="8.6328125" defaultRowHeight="10"/>
  <cols>
    <col min="1" max="1" width="2" style="5" customWidth="1"/>
    <col min="2" max="2" width="39.453125" style="5" bestFit="1" customWidth="1"/>
    <col min="3" max="16384" width="8.6328125" style="5"/>
  </cols>
  <sheetData>
    <row r="1" spans="2:12" s="1" customFormat="1" ht="35.25" customHeight="1">
      <c r="B1" s="6"/>
      <c r="G1" s="20"/>
      <c r="L1" s="3"/>
    </row>
    <row r="2" spans="2:12" s="1" customFormat="1" ht="14"/>
    <row r="3" spans="2:12" s="1" customFormat="1" ht="15.5">
      <c r="B3" s="4" t="s">
        <v>70</v>
      </c>
      <c r="G3" s="143" t="s">
        <v>162</v>
      </c>
    </row>
    <row r="4" spans="2:12" s="2" customFormat="1" ht="20.25" customHeight="1">
      <c r="B4" s="48" t="s">
        <v>91</v>
      </c>
    </row>
    <row r="5" spans="2:12" ht="12" customHeight="1"/>
    <row r="6" spans="2:12" ht="14.25" customHeight="1">
      <c r="B6" s="72"/>
      <c r="C6" s="71" t="s">
        <v>0</v>
      </c>
      <c r="D6" s="71" t="s">
        <v>1</v>
      </c>
      <c r="E6" s="71" t="s">
        <v>2</v>
      </c>
      <c r="F6" s="71" t="s">
        <v>3</v>
      </c>
      <c r="G6" s="71" t="s">
        <v>4</v>
      </c>
    </row>
    <row r="7" spans="2:12" s="8" customFormat="1" ht="14.25" customHeight="1">
      <c r="B7" s="7" t="s">
        <v>92</v>
      </c>
      <c r="C7" s="13">
        <v>1187</v>
      </c>
      <c r="D7" s="13">
        <v>1171</v>
      </c>
      <c r="E7" s="13">
        <v>1227</v>
      </c>
      <c r="F7" s="13">
        <v>1290</v>
      </c>
      <c r="G7" s="13">
        <v>3362</v>
      </c>
    </row>
    <row r="8" spans="2:12" s="8" customFormat="1" ht="14.25" customHeight="1">
      <c r="B8" s="9" t="s">
        <v>164</v>
      </c>
      <c r="C8" s="14"/>
      <c r="D8" s="14"/>
      <c r="E8" s="14"/>
      <c r="F8" s="14">
        <v>583</v>
      </c>
      <c r="G8" s="13">
        <v>859</v>
      </c>
    </row>
    <row r="9" spans="2:12" s="8" customFormat="1" ht="14.25" customHeight="1">
      <c r="B9" s="15" t="s">
        <v>8</v>
      </c>
      <c r="C9"/>
      <c r="D9"/>
      <c r="E9"/>
      <c r="F9" s="14">
        <f>F7+F8</f>
        <v>1873</v>
      </c>
      <c r="G9" s="13">
        <f>G7+G8</f>
        <v>4221</v>
      </c>
    </row>
    <row r="10" spans="2:12" s="8" customFormat="1" ht="14.25" customHeight="1">
      <c r="B10" s="15" t="s">
        <v>93</v>
      </c>
      <c r="C10" s="14">
        <v>1364</v>
      </c>
      <c r="D10" s="14">
        <v>1363</v>
      </c>
      <c r="E10" s="14">
        <v>1229</v>
      </c>
      <c r="F10" s="14">
        <v>1457</v>
      </c>
      <c r="G10" s="13">
        <v>3730</v>
      </c>
    </row>
    <row r="11" spans="2:12" s="8" customFormat="1" ht="14.25" customHeight="1">
      <c r="B11" s="10" t="s">
        <v>9</v>
      </c>
      <c r="C11" s="9"/>
      <c r="D11" s="9"/>
      <c r="E11" s="9"/>
      <c r="F11" s="9"/>
      <c r="G11" s="9"/>
    </row>
    <row r="12" spans="2:12" s="8" customFormat="1" ht="14.25" customHeight="1">
      <c r="B12" s="9" t="s">
        <v>10</v>
      </c>
      <c r="C12" s="17">
        <v>12</v>
      </c>
      <c r="D12" s="9">
        <v>12.4</v>
      </c>
      <c r="E12" s="9">
        <v>15.3</v>
      </c>
      <c r="F12" s="9">
        <v>17.3</v>
      </c>
      <c r="G12" s="9">
        <v>22.7</v>
      </c>
    </row>
    <row r="13" spans="2:12" s="8" customFormat="1" ht="14.25" customHeight="1">
      <c r="B13" s="9" t="s">
        <v>11</v>
      </c>
      <c r="C13" s="9"/>
      <c r="D13" s="9"/>
      <c r="E13" s="9">
        <v>10.6</v>
      </c>
      <c r="F13" s="9">
        <v>14.1</v>
      </c>
      <c r="G13" s="9">
        <v>19.7</v>
      </c>
    </row>
    <row r="14" spans="2:12" s="8" customFormat="1" ht="14.25" customHeight="1">
      <c r="B14" s="9" t="s">
        <v>165</v>
      </c>
      <c r="C14" s="9"/>
      <c r="D14" s="17">
        <v>19</v>
      </c>
      <c r="E14" s="17">
        <v>20</v>
      </c>
      <c r="F14" s="9">
        <v>32.1</v>
      </c>
      <c r="G14" s="17">
        <v>26</v>
      </c>
    </row>
    <row r="15" spans="2:12" s="8" customFormat="1" ht="14.25" customHeight="1">
      <c r="B15" s="9" t="s">
        <v>12</v>
      </c>
      <c r="C15" s="41"/>
      <c r="D15" s="9">
        <v>28.6</v>
      </c>
      <c r="E15" s="9">
        <v>33.299999999999997</v>
      </c>
      <c r="F15" s="9">
        <v>57.1</v>
      </c>
      <c r="G15" s="9">
        <v>37.5</v>
      </c>
    </row>
    <row r="16" spans="2:12" s="8" customFormat="1" ht="14.25" customHeight="1">
      <c r="B16" s="9" t="s">
        <v>13</v>
      </c>
      <c r="C16" s="9"/>
      <c r="D16" s="9"/>
      <c r="E16" s="9"/>
      <c r="F16" s="9">
        <v>0.94</v>
      </c>
      <c r="G16" s="9">
        <v>0.94</v>
      </c>
    </row>
    <row r="17" spans="2:7" s="8" customFormat="1" ht="14.25" customHeight="1">
      <c r="B17" s="9" t="s">
        <v>14</v>
      </c>
      <c r="C17" s="9"/>
      <c r="D17" s="9"/>
      <c r="E17" s="9">
        <v>10.5</v>
      </c>
      <c r="F17" s="9">
        <v>11.1</v>
      </c>
      <c r="G17" s="9">
        <v>10.6</v>
      </c>
    </row>
    <row r="18" spans="2:7" s="8" customFormat="1" ht="14.25" customHeight="1">
      <c r="B18" s="9" t="s">
        <v>15</v>
      </c>
      <c r="C18" s="9">
        <v>8.6</v>
      </c>
      <c r="D18" s="9">
        <v>9.1</v>
      </c>
      <c r="E18" s="9">
        <v>11.8</v>
      </c>
      <c r="F18" s="9">
        <v>10.5</v>
      </c>
      <c r="G18" s="69" t="s">
        <v>168</v>
      </c>
    </row>
    <row r="19" spans="2:7" s="8" customFormat="1" ht="14.25" customHeight="1">
      <c r="B19" s="10" t="s">
        <v>169</v>
      </c>
      <c r="C19" s="9"/>
      <c r="D19" s="9"/>
      <c r="E19" s="9"/>
      <c r="F19" s="9"/>
      <c r="G19" s="69"/>
    </row>
    <row r="20" spans="2:7" s="8" customFormat="1" ht="14.25" customHeight="1">
      <c r="B20" s="9" t="s">
        <v>170</v>
      </c>
      <c r="C20" s="17">
        <v>17</v>
      </c>
      <c r="D20" s="17">
        <v>22</v>
      </c>
      <c r="E20" s="17">
        <v>19.2</v>
      </c>
      <c r="F20" s="17">
        <v>18.5</v>
      </c>
      <c r="G20" s="17">
        <v>18.100000000000001</v>
      </c>
    </row>
    <row r="21" spans="2:7" s="8" customFormat="1" ht="14.25" customHeight="1">
      <c r="B21" s="9" t="s">
        <v>171</v>
      </c>
      <c r="C21" s="17"/>
      <c r="D21" s="17"/>
      <c r="E21" s="17"/>
      <c r="F21" s="17">
        <v>16.8</v>
      </c>
      <c r="G21" s="17">
        <v>14.3</v>
      </c>
    </row>
    <row r="22" spans="2:7" s="8" customFormat="1" ht="14.25" customHeight="1">
      <c r="B22" s="15" t="s">
        <v>16</v>
      </c>
      <c r="C22" s="17"/>
      <c r="D22" s="17"/>
      <c r="E22" s="17"/>
      <c r="F22" s="9">
        <v>4.7</v>
      </c>
      <c r="G22" s="9">
        <v>4.2</v>
      </c>
    </row>
    <row r="23" spans="2:7" s="8" customFormat="1" ht="14.25" customHeight="1">
      <c r="B23" s="10" t="s">
        <v>17</v>
      </c>
      <c r="C23" s="12"/>
      <c r="D23" s="12"/>
      <c r="E23" s="11"/>
      <c r="F23" s="11"/>
      <c r="G23" s="11"/>
    </row>
    <row r="24" spans="2:7" s="8" customFormat="1" ht="14.25" customHeight="1">
      <c r="B24" s="9" t="s">
        <v>18</v>
      </c>
      <c r="C24" s="12"/>
      <c r="D24" s="9">
        <v>8</v>
      </c>
      <c r="E24" s="9">
        <v>8</v>
      </c>
      <c r="F24" s="9">
        <v>9</v>
      </c>
      <c r="G24" s="9">
        <v>12</v>
      </c>
    </row>
    <row r="25" spans="2:7" s="8" customFormat="1" ht="14.25" customHeight="1">
      <c r="B25" s="64" t="s">
        <v>19</v>
      </c>
      <c r="C25" s="64">
        <v>65</v>
      </c>
      <c r="D25" s="64">
        <v>65</v>
      </c>
      <c r="E25" s="64">
        <v>62</v>
      </c>
      <c r="F25" s="64">
        <v>56</v>
      </c>
      <c r="G25" s="64">
        <v>62</v>
      </c>
    </row>
    <row r="26" spans="2:7" ht="14.25" customHeight="1">
      <c r="B26" s="10" t="s">
        <v>106</v>
      </c>
      <c r="C26" s="64"/>
      <c r="D26" s="64"/>
      <c r="E26" s="64"/>
      <c r="F26" s="64"/>
      <c r="G26" s="64"/>
    </row>
    <row r="27" spans="2:7" ht="14.25" customHeight="1">
      <c r="B27" s="64" t="s">
        <v>94</v>
      </c>
      <c r="C27" s="64"/>
      <c r="D27" s="64"/>
      <c r="E27" s="64"/>
      <c r="F27" s="65">
        <v>0</v>
      </c>
      <c r="G27" s="65">
        <v>0.1</v>
      </c>
    </row>
    <row r="28" spans="2:7" ht="14.25" customHeight="1">
      <c r="B28" s="64" t="s">
        <v>95</v>
      </c>
      <c r="C28" s="64"/>
      <c r="D28" s="64"/>
      <c r="E28" s="64"/>
      <c r="F28" s="65">
        <v>0</v>
      </c>
      <c r="G28" s="65">
        <v>0.3</v>
      </c>
    </row>
    <row r="29" spans="2:7" ht="14.25" customHeight="1">
      <c r="B29" s="64" t="s">
        <v>96</v>
      </c>
      <c r="C29" s="64"/>
      <c r="D29" s="64"/>
      <c r="E29" s="64"/>
      <c r="F29" s="65">
        <v>12.2</v>
      </c>
      <c r="G29" s="65">
        <v>8.1</v>
      </c>
    </row>
    <row r="30" spans="2:7" ht="14.25" customHeight="1">
      <c r="B30" s="64" t="s">
        <v>97</v>
      </c>
      <c r="C30" s="64"/>
      <c r="D30" s="64"/>
      <c r="E30" s="64"/>
      <c r="F30" s="65">
        <v>4.7</v>
      </c>
      <c r="G30" s="65">
        <v>5.7</v>
      </c>
    </row>
    <row r="31" spans="2:7" ht="14.25" customHeight="1">
      <c r="B31" s="64" t="s">
        <v>98</v>
      </c>
      <c r="C31" s="64"/>
      <c r="D31" s="64"/>
      <c r="E31" s="64"/>
      <c r="F31" s="65">
        <v>25.2</v>
      </c>
      <c r="G31" s="65">
        <v>22.5</v>
      </c>
    </row>
    <row r="32" spans="2:7" ht="14.25" customHeight="1">
      <c r="B32" s="64" t="s">
        <v>99</v>
      </c>
      <c r="C32" s="64"/>
      <c r="D32" s="64"/>
      <c r="E32" s="64"/>
      <c r="F32" s="65">
        <v>5.0999999999999996</v>
      </c>
      <c r="G32" s="65">
        <v>7.4</v>
      </c>
    </row>
    <row r="33" spans="2:7" ht="14.25" customHeight="1">
      <c r="B33" s="64" t="s">
        <v>100</v>
      </c>
      <c r="C33" s="64"/>
      <c r="D33" s="64"/>
      <c r="E33" s="64"/>
      <c r="F33" s="65">
        <v>23.1</v>
      </c>
      <c r="G33" s="65">
        <v>23.8</v>
      </c>
    </row>
    <row r="34" spans="2:7" ht="14.25" customHeight="1">
      <c r="B34" s="64" t="s">
        <v>101</v>
      </c>
      <c r="C34" s="64"/>
      <c r="D34" s="64"/>
      <c r="E34" s="64"/>
      <c r="F34" s="65">
        <v>4</v>
      </c>
      <c r="G34" s="65">
        <v>5.4</v>
      </c>
    </row>
    <row r="35" spans="2:7" ht="14.25" customHeight="1">
      <c r="B35" s="64" t="s">
        <v>102</v>
      </c>
      <c r="C35" s="64"/>
      <c r="D35" s="64"/>
      <c r="E35" s="64"/>
      <c r="F35" s="65">
        <v>16.399999999999999</v>
      </c>
      <c r="G35" s="65">
        <v>15.9</v>
      </c>
    </row>
    <row r="36" spans="2:7" ht="14.25" customHeight="1">
      <c r="B36" s="64" t="s">
        <v>103</v>
      </c>
      <c r="C36" s="64"/>
      <c r="D36" s="64"/>
      <c r="E36" s="64"/>
      <c r="F36" s="65">
        <v>3</v>
      </c>
      <c r="G36" s="65">
        <v>3</v>
      </c>
    </row>
    <row r="37" spans="2:7" ht="14.25" customHeight="1">
      <c r="B37" s="64" t="s">
        <v>104</v>
      </c>
      <c r="C37" s="64"/>
      <c r="D37" s="64"/>
      <c r="E37" s="64"/>
      <c r="F37" s="65">
        <v>5.9</v>
      </c>
      <c r="G37" s="65">
        <v>6.8</v>
      </c>
    </row>
    <row r="38" spans="2:7" ht="14.25" customHeight="1">
      <c r="B38" s="101" t="s">
        <v>105</v>
      </c>
      <c r="C38" s="101"/>
      <c r="D38" s="101"/>
      <c r="E38" s="101"/>
      <c r="F38" s="102">
        <v>0.4</v>
      </c>
      <c r="G38" s="102">
        <v>0.8</v>
      </c>
    </row>
    <row r="39" spans="2:7" ht="14.25" customHeight="1">
      <c r="F39" s="74"/>
      <c r="G39" s="74"/>
    </row>
    <row r="40" spans="2:7" ht="14.25" customHeight="1">
      <c r="B40" s="5" t="s">
        <v>167</v>
      </c>
    </row>
    <row r="41" spans="2:7" ht="14.25" customHeight="1">
      <c r="B41" s="5" t="s">
        <v>166</v>
      </c>
    </row>
    <row r="42" spans="2:7" ht="14.25" customHeight="1">
      <c r="B42" s="5" t="s">
        <v>172</v>
      </c>
    </row>
    <row r="43" spans="2:7" ht="14.25" customHeight="1"/>
    <row r="44" spans="2:7" ht="14.25" customHeight="1"/>
    <row r="45" spans="2:7" ht="14.25" customHeight="1"/>
    <row r="46" spans="2:7" ht="14.25" customHeight="1"/>
    <row r="47" spans="2:7" ht="14.25" customHeight="1"/>
  </sheetData>
  <sheetProtection sheet="1" objects="1" scenarios="1"/>
  <hyperlinks>
    <hyperlink ref="G3" location="Contents!B3" display="Contents" xr:uid="{2922B0C2-73C6-4055-93BC-93CF4D6B2A6B}"/>
  </hyperlink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93EF7-9BBB-479F-80CE-B2DE45C06093}">
  <dimension ref="B1:I100"/>
  <sheetViews>
    <sheetView showGridLines="0" topLeftCell="A4" workbookViewId="0">
      <pane ySplit="2750"/>
      <selection activeCell="I39" sqref="I39"/>
      <selection pane="bottomLeft" activeCell="A8" sqref="A8:XFD8"/>
    </sheetView>
  </sheetViews>
  <sheetFormatPr defaultColWidth="8.81640625" defaultRowHeight="14.5"/>
  <cols>
    <col min="1" max="1" width="2" customWidth="1"/>
    <col min="2" max="2" width="34.6328125" customWidth="1"/>
    <col min="3" max="6" width="8.6328125" customWidth="1"/>
    <col min="14" max="14" width="11.453125" bestFit="1" customWidth="1"/>
    <col min="18" max="18" width="11.453125" bestFit="1" customWidth="1"/>
  </cols>
  <sheetData>
    <row r="1" spans="2:9" ht="35.25" customHeight="1"/>
    <row r="3" spans="2:9" ht="15.5">
      <c r="B3" s="4" t="s">
        <v>173</v>
      </c>
      <c r="G3" s="143" t="s">
        <v>162</v>
      </c>
    </row>
    <row r="4" spans="2:9">
      <c r="B4" s="48" t="s">
        <v>174</v>
      </c>
    </row>
    <row r="6" spans="2:9">
      <c r="B6" s="73" t="s">
        <v>192</v>
      </c>
      <c r="C6" s="71" t="s">
        <v>0</v>
      </c>
      <c r="D6" s="71" t="s">
        <v>1</v>
      </c>
      <c r="E6" s="71" t="s">
        <v>2</v>
      </c>
      <c r="F6" s="71" t="s">
        <v>3</v>
      </c>
      <c r="G6" s="71" t="s">
        <v>4</v>
      </c>
    </row>
    <row r="7" spans="2:9">
      <c r="B7" s="31"/>
      <c r="C7" s="22"/>
      <c r="D7" s="21"/>
      <c r="E7" s="21"/>
      <c r="F7" s="21"/>
      <c r="G7" s="21"/>
    </row>
    <row r="8" spans="2:9">
      <c r="B8" s="13" t="s">
        <v>20</v>
      </c>
      <c r="C8" s="13">
        <v>1487</v>
      </c>
      <c r="D8" s="13">
        <v>816</v>
      </c>
      <c r="E8" s="13">
        <v>910</v>
      </c>
      <c r="F8" s="13">
        <v>1172</v>
      </c>
      <c r="G8" s="13">
        <v>1228</v>
      </c>
      <c r="H8" s="5"/>
      <c r="I8" s="5"/>
    </row>
    <row r="9" spans="2:9">
      <c r="B9" s="13" t="s">
        <v>21</v>
      </c>
      <c r="C9" s="13">
        <v>106</v>
      </c>
      <c r="D9" s="13">
        <v>105</v>
      </c>
      <c r="E9" s="13">
        <v>102</v>
      </c>
      <c r="F9" s="13">
        <v>93</v>
      </c>
      <c r="G9" s="13">
        <v>138</v>
      </c>
      <c r="H9" s="5"/>
      <c r="I9" s="5"/>
    </row>
    <row r="10" spans="2:9">
      <c r="B10" s="9" t="s">
        <v>194</v>
      </c>
      <c r="C10" s="13">
        <v>1593</v>
      </c>
      <c r="D10" s="13">
        <v>921</v>
      </c>
      <c r="E10" s="13">
        <v>1012</v>
      </c>
      <c r="F10" s="13">
        <v>1266</v>
      </c>
      <c r="G10" s="13">
        <f>SUM(G8:G9)</f>
        <v>1366</v>
      </c>
      <c r="H10" s="5"/>
      <c r="I10" s="5"/>
    </row>
    <row r="11" spans="2:9">
      <c r="B11" s="23" t="s">
        <v>216</v>
      </c>
      <c r="C11" s="5"/>
      <c r="D11" s="5"/>
      <c r="E11" s="5"/>
      <c r="F11" s="5"/>
      <c r="G11" s="5"/>
      <c r="H11" s="5"/>
      <c r="I11" s="5"/>
    </row>
    <row r="12" spans="2:9">
      <c r="B12" s="13" t="s">
        <v>22</v>
      </c>
      <c r="C12" s="13">
        <v>1084.635</v>
      </c>
      <c r="D12" s="13">
        <v>391.61099999999999</v>
      </c>
      <c r="E12" s="13">
        <f>521.917</f>
        <v>521.91700000000003</v>
      </c>
      <c r="F12" s="13">
        <v>789</v>
      </c>
      <c r="G12" s="13">
        <v>681</v>
      </c>
      <c r="H12" s="5"/>
      <c r="I12" s="5"/>
    </row>
    <row r="13" spans="2:9">
      <c r="B13" s="13" t="s">
        <v>23</v>
      </c>
      <c r="C13" s="13">
        <f>393.434</f>
        <v>393.43400000000003</v>
      </c>
      <c r="D13" s="13">
        <v>416.40800000000002</v>
      </c>
      <c r="E13" s="13">
        <v>383.00299999999999</v>
      </c>
      <c r="F13" s="13">
        <v>382</v>
      </c>
      <c r="G13" s="13">
        <v>546</v>
      </c>
      <c r="H13" s="5"/>
      <c r="I13" s="5"/>
    </row>
    <row r="14" spans="2:9">
      <c r="B14" s="13" t="s">
        <v>24</v>
      </c>
      <c r="C14" s="13">
        <f>8.518</f>
        <v>8.5180000000000007</v>
      </c>
      <c r="D14" s="13">
        <v>7.6840000000000002</v>
      </c>
      <c r="E14" s="13">
        <v>5.444</v>
      </c>
      <c r="F14" s="13">
        <v>2</v>
      </c>
      <c r="G14" s="13">
        <v>2</v>
      </c>
      <c r="H14" s="5"/>
      <c r="I14" s="5"/>
    </row>
    <row r="15" spans="2:9">
      <c r="B15" s="37" t="s">
        <v>25</v>
      </c>
      <c r="C15" s="13"/>
      <c r="D15" s="13"/>
      <c r="E15" s="13"/>
      <c r="F15" s="13"/>
      <c r="G15" s="13"/>
      <c r="H15" s="5"/>
      <c r="I15" s="5"/>
    </row>
    <row r="16" spans="2:9">
      <c r="B16" s="13" t="s">
        <v>26</v>
      </c>
      <c r="C16" s="13">
        <v>507.06099999999998</v>
      </c>
      <c r="D16" s="13">
        <v>384.30399999999997</v>
      </c>
      <c r="E16" s="13">
        <v>519.70399999999995</v>
      </c>
      <c r="F16" s="13">
        <v>787</v>
      </c>
      <c r="G16" s="13">
        <v>555</v>
      </c>
      <c r="H16" s="5"/>
      <c r="I16" s="5"/>
    </row>
    <row r="17" spans="2:9">
      <c r="B17" s="13" t="s">
        <v>27</v>
      </c>
      <c r="C17" s="13">
        <v>840.83399999999995</v>
      </c>
      <c r="D17" s="13">
        <v>304.625</v>
      </c>
      <c r="E17" s="13">
        <v>266.464</v>
      </c>
      <c r="F17" s="13">
        <v>258</v>
      </c>
      <c r="G17" s="13">
        <v>286</v>
      </c>
      <c r="H17" s="5"/>
      <c r="I17" s="5"/>
    </row>
    <row r="18" spans="2:9">
      <c r="B18" s="13" t="s">
        <v>28</v>
      </c>
      <c r="C18" s="13">
        <v>68.906999999999996</v>
      </c>
      <c r="D18" s="13">
        <v>65.036000000000001</v>
      </c>
      <c r="E18" s="13">
        <v>67.265000000000001</v>
      </c>
      <c r="F18" s="13">
        <v>73</v>
      </c>
      <c r="G18" s="13">
        <v>76</v>
      </c>
      <c r="H18" s="5"/>
      <c r="I18" s="5"/>
    </row>
    <row r="19" spans="2:9">
      <c r="B19" s="13" t="s">
        <v>29</v>
      </c>
      <c r="C19" s="13">
        <v>50.401000000000003</v>
      </c>
      <c r="D19" s="13">
        <v>48.878999999999998</v>
      </c>
      <c r="E19" s="13">
        <v>47.051000000000002</v>
      </c>
      <c r="F19" s="13">
        <v>43</v>
      </c>
      <c r="G19" s="13">
        <v>22</v>
      </c>
      <c r="H19" s="5"/>
      <c r="I19" s="5"/>
    </row>
    <row r="20" spans="2:9">
      <c r="B20" s="13" t="s">
        <v>30</v>
      </c>
      <c r="C20" s="13"/>
      <c r="D20" s="13"/>
      <c r="E20" s="13"/>
      <c r="F20" s="13"/>
      <c r="G20" s="13">
        <v>28</v>
      </c>
      <c r="H20" s="5"/>
      <c r="I20" s="5"/>
    </row>
    <row r="21" spans="2:9">
      <c r="B21" s="13" t="s">
        <v>31</v>
      </c>
      <c r="C21" s="13"/>
      <c r="D21" s="13"/>
      <c r="E21" s="13"/>
      <c r="F21" s="13"/>
      <c r="G21" s="13">
        <v>190</v>
      </c>
      <c r="H21" s="5"/>
      <c r="I21" s="5"/>
    </row>
    <row r="22" spans="2:9">
      <c r="B22" s="13" t="s">
        <v>32</v>
      </c>
      <c r="C22" s="13"/>
      <c r="D22" s="13"/>
      <c r="E22" s="13"/>
      <c r="F22" s="13"/>
      <c r="G22" s="13">
        <v>54</v>
      </c>
      <c r="H22" s="5"/>
      <c r="I22" s="5"/>
    </row>
    <row r="23" spans="2:9">
      <c r="B23" s="13" t="s">
        <v>24</v>
      </c>
      <c r="C23" s="13">
        <v>19.384</v>
      </c>
      <c r="D23" s="13">
        <v>12.862</v>
      </c>
      <c r="E23" s="13">
        <v>9.8490000000000002</v>
      </c>
      <c r="F23" s="13">
        <v>11</v>
      </c>
      <c r="G23" s="13">
        <v>17</v>
      </c>
      <c r="H23" s="35"/>
      <c r="I23" s="5"/>
    </row>
    <row r="24" spans="2:9">
      <c r="B24" s="23" t="s">
        <v>197</v>
      </c>
      <c r="C24" s="13"/>
      <c r="D24" s="13"/>
      <c r="E24" s="13"/>
      <c r="F24" s="13"/>
      <c r="G24" s="13"/>
      <c r="H24" s="5"/>
      <c r="I24" s="5"/>
    </row>
    <row r="25" spans="2:9">
      <c r="B25" s="13" t="s">
        <v>26</v>
      </c>
      <c r="C25" s="13">
        <v>76.141000000000005</v>
      </c>
      <c r="D25" s="13">
        <v>71.277000000000001</v>
      </c>
      <c r="E25" s="13">
        <v>69.132999999999996</v>
      </c>
      <c r="F25" s="13">
        <f>65.956</f>
        <v>65.956000000000003</v>
      </c>
      <c r="G25" s="13">
        <v>63</v>
      </c>
      <c r="H25" s="35"/>
      <c r="I25" s="5"/>
    </row>
    <row r="26" spans="2:9">
      <c r="B26" s="13" t="s">
        <v>27</v>
      </c>
      <c r="C26" s="13">
        <v>24.835000000000001</v>
      </c>
      <c r="D26" s="13">
        <v>28.594000000000001</v>
      </c>
      <c r="E26" s="13">
        <v>28.193999999999999</v>
      </c>
      <c r="F26" s="13">
        <v>21.821000000000002</v>
      </c>
      <c r="G26" s="13">
        <v>25</v>
      </c>
      <c r="H26" s="35"/>
      <c r="I26" s="5"/>
    </row>
    <row r="27" spans="2:9">
      <c r="B27" s="13" t="s">
        <v>28</v>
      </c>
      <c r="C27" s="85" t="s">
        <v>195</v>
      </c>
      <c r="D27" s="85" t="s">
        <v>195</v>
      </c>
      <c r="E27" s="13">
        <f>0.005</f>
        <v>5.0000000000000001E-3</v>
      </c>
      <c r="F27" s="13">
        <v>7.0000000000000001E-3</v>
      </c>
      <c r="G27" s="13">
        <v>0</v>
      </c>
      <c r="H27" s="35"/>
      <c r="I27" s="5"/>
    </row>
    <row r="28" spans="2:9">
      <c r="B28" s="13" t="s">
        <v>29</v>
      </c>
      <c r="C28" s="13">
        <v>0.82099999999999995</v>
      </c>
      <c r="D28" s="13">
        <v>0.95199999999999996</v>
      </c>
      <c r="E28" s="13">
        <v>0.89800000000000002</v>
      </c>
      <c r="F28" s="13">
        <v>0.88600000000000001</v>
      </c>
      <c r="G28" s="13">
        <v>1</v>
      </c>
      <c r="H28" s="35"/>
      <c r="I28" s="5"/>
    </row>
    <row r="29" spans="2:9">
      <c r="B29" s="13" t="s">
        <v>30</v>
      </c>
      <c r="C29" s="13"/>
      <c r="D29" s="13"/>
      <c r="E29" s="13"/>
      <c r="F29" s="13"/>
      <c r="G29" s="13">
        <v>0</v>
      </c>
      <c r="H29" s="35"/>
      <c r="I29" s="5"/>
    </row>
    <row r="30" spans="2:9">
      <c r="B30" s="13" t="s">
        <v>31</v>
      </c>
      <c r="C30" s="13"/>
      <c r="D30" s="13"/>
      <c r="E30" s="13"/>
      <c r="F30" s="13"/>
      <c r="G30" s="13">
        <v>37</v>
      </c>
      <c r="H30" s="35"/>
      <c r="I30" s="5"/>
    </row>
    <row r="31" spans="2:9">
      <c r="B31" s="13" t="s">
        <v>32</v>
      </c>
      <c r="C31" s="13"/>
      <c r="D31" s="13"/>
      <c r="E31" s="13"/>
      <c r="F31" s="13"/>
      <c r="G31" s="13">
        <v>8</v>
      </c>
      <c r="H31" s="35"/>
      <c r="I31" s="5"/>
    </row>
    <row r="32" spans="2:9">
      <c r="B32" s="13" t="s">
        <v>24</v>
      </c>
      <c r="C32" s="13">
        <v>4.1989999999999981</v>
      </c>
      <c r="D32" s="13">
        <v>4.5039999999999907</v>
      </c>
      <c r="E32" s="13">
        <v>3.7810000000000059</v>
      </c>
      <c r="F32" s="13">
        <v>4.590999999999994</v>
      </c>
      <c r="G32" s="13">
        <v>5</v>
      </c>
      <c r="H32" s="35"/>
      <c r="I32" s="5"/>
    </row>
    <row r="33" spans="2:9">
      <c r="B33" s="37" t="s">
        <v>33</v>
      </c>
      <c r="C33" s="38"/>
      <c r="D33" s="38"/>
      <c r="E33" s="13"/>
      <c r="F33" s="13"/>
      <c r="G33" s="13"/>
      <c r="H33" s="5"/>
      <c r="I33" s="5"/>
    </row>
    <row r="34" spans="2:9">
      <c r="B34" s="13" t="s">
        <v>217</v>
      </c>
      <c r="C34" s="39">
        <f>C8/C36</f>
        <v>7.2198485142746169E-2</v>
      </c>
      <c r="D34" s="39">
        <f>D8/D36</f>
        <v>3.9698370226222329E-2</v>
      </c>
      <c r="E34" s="39">
        <f>E8/E36</f>
        <v>4.5493176023596461E-2</v>
      </c>
      <c r="F34" s="39">
        <f>F8/F36</f>
        <v>6.4431006047278722E-2</v>
      </c>
      <c r="G34" s="40">
        <v>5.0204415372035974E-2</v>
      </c>
      <c r="H34" s="5"/>
      <c r="I34" s="5"/>
    </row>
    <row r="35" spans="2:9">
      <c r="B35" s="13" t="s">
        <v>218</v>
      </c>
      <c r="C35" s="39">
        <f>C10/C36</f>
        <v>7.7345115556418723E-2</v>
      </c>
      <c r="D35" s="39">
        <f>D10/D36</f>
        <v>4.4806616395037704E-2</v>
      </c>
      <c r="E35" s="39">
        <f>E10/E36</f>
        <v>5.0592411138329248E-2</v>
      </c>
      <c r="F35" s="39">
        <f>F10/F36</f>
        <v>6.9598680593732823E-2</v>
      </c>
      <c r="G35" s="40">
        <v>5.5834014717906791E-2</v>
      </c>
      <c r="H35" s="5"/>
      <c r="I35" s="5"/>
    </row>
    <row r="36" spans="2:9">
      <c r="B36" s="89" t="s">
        <v>34</v>
      </c>
      <c r="C36" s="90">
        <v>20596</v>
      </c>
      <c r="D36" s="90">
        <v>20555</v>
      </c>
      <c r="E36" s="89">
        <v>20003</v>
      </c>
      <c r="F36" s="89">
        <v>18190</v>
      </c>
      <c r="G36" s="89">
        <v>24460</v>
      </c>
    </row>
    <row r="38" spans="2:9">
      <c r="B38" s="84" t="s">
        <v>193</v>
      </c>
    </row>
    <row r="53" spans="2:9">
      <c r="B53" s="5"/>
      <c r="C53" s="5"/>
      <c r="D53" s="5"/>
      <c r="E53" s="5"/>
      <c r="F53" s="5"/>
      <c r="G53" s="5"/>
      <c r="H53" s="5"/>
      <c r="I53" s="5"/>
    </row>
    <row r="54" spans="2:9">
      <c r="B54" s="5"/>
      <c r="C54" s="5"/>
      <c r="D54" s="5"/>
      <c r="E54" s="5"/>
      <c r="F54" s="5"/>
      <c r="G54" s="5"/>
      <c r="H54" s="5"/>
      <c r="I54" s="5"/>
    </row>
    <row r="55" spans="2:9">
      <c r="B55" s="5"/>
      <c r="C55" s="5"/>
      <c r="D55" s="5"/>
      <c r="E55" s="5"/>
      <c r="F55" s="5"/>
      <c r="G55" s="5"/>
      <c r="H55" s="5"/>
      <c r="I55" s="5"/>
    </row>
    <row r="56" spans="2:9">
      <c r="B56" s="5"/>
      <c r="C56" s="5"/>
      <c r="D56" s="5"/>
      <c r="E56" s="5"/>
      <c r="F56" s="5"/>
      <c r="G56" s="5"/>
      <c r="H56" s="5"/>
      <c r="I56" s="5"/>
    </row>
    <row r="57" spans="2:9">
      <c r="B57" s="5"/>
      <c r="C57" s="5"/>
      <c r="D57" s="5"/>
      <c r="E57" s="5"/>
      <c r="F57" s="5"/>
      <c r="G57" s="5"/>
      <c r="H57" s="5"/>
      <c r="I57" s="5"/>
    </row>
    <row r="58" spans="2:9">
      <c r="B58" s="5"/>
      <c r="C58" s="5"/>
      <c r="D58" s="5"/>
      <c r="E58" s="5"/>
      <c r="F58" s="5"/>
      <c r="G58" s="5"/>
      <c r="H58" s="5"/>
      <c r="I58" s="5"/>
    </row>
    <row r="59" spans="2:9">
      <c r="B59" s="5"/>
      <c r="C59" s="5"/>
      <c r="D59" s="5"/>
      <c r="E59" s="5"/>
      <c r="F59" s="5"/>
      <c r="G59" s="5"/>
      <c r="H59" s="5"/>
      <c r="I59" s="5"/>
    </row>
    <row r="60" spans="2:9">
      <c r="B60" s="5"/>
      <c r="C60" s="5"/>
      <c r="D60" s="5"/>
      <c r="E60" s="5"/>
      <c r="F60" s="5"/>
      <c r="G60" s="5"/>
      <c r="H60" s="5"/>
      <c r="I60" s="5"/>
    </row>
    <row r="61" spans="2:9">
      <c r="B61" s="5"/>
      <c r="C61" s="5"/>
      <c r="D61" s="5"/>
      <c r="E61" s="5"/>
      <c r="F61" s="5"/>
      <c r="G61" s="5"/>
      <c r="H61" s="5"/>
      <c r="I61" s="5"/>
    </row>
    <row r="62" spans="2:9">
      <c r="B62" s="5"/>
      <c r="C62" s="5"/>
      <c r="D62" s="5"/>
      <c r="E62" s="5"/>
      <c r="F62" s="5"/>
      <c r="G62" s="5"/>
      <c r="H62" s="5"/>
      <c r="I62" s="5"/>
    </row>
    <row r="63" spans="2:9">
      <c r="B63" s="5"/>
      <c r="C63" s="5"/>
      <c r="D63" s="5"/>
      <c r="E63" s="5"/>
      <c r="F63" s="5"/>
      <c r="G63" s="5"/>
      <c r="H63" s="5"/>
      <c r="I63" s="5"/>
    </row>
    <row r="64" spans="2:9">
      <c r="B64" s="5"/>
      <c r="C64" s="5"/>
      <c r="D64" s="5"/>
      <c r="E64" s="5"/>
      <c r="F64" s="5"/>
      <c r="G64" s="5"/>
      <c r="H64" s="5"/>
      <c r="I64" s="5"/>
    </row>
    <row r="65" spans="2:9">
      <c r="B65" s="5"/>
      <c r="C65" s="5"/>
      <c r="D65" s="5"/>
      <c r="E65" s="5"/>
      <c r="F65" s="5"/>
      <c r="G65" s="5"/>
      <c r="H65" s="5"/>
      <c r="I65" s="5"/>
    </row>
    <row r="66" spans="2:9">
      <c r="B66" s="5"/>
      <c r="C66" s="5"/>
      <c r="D66" s="5"/>
      <c r="E66" s="5"/>
      <c r="F66" s="5"/>
      <c r="G66" s="5"/>
      <c r="H66" s="5"/>
      <c r="I66" s="5"/>
    </row>
    <row r="67" spans="2:9">
      <c r="B67" s="5"/>
      <c r="C67" s="5"/>
      <c r="D67" s="5"/>
      <c r="E67" s="5"/>
      <c r="F67" s="5"/>
      <c r="G67" s="5"/>
      <c r="H67" s="5"/>
      <c r="I67" s="5"/>
    </row>
    <row r="68" spans="2:9">
      <c r="B68" s="5"/>
      <c r="C68" s="5"/>
      <c r="D68" s="5"/>
      <c r="E68" s="5"/>
      <c r="F68" s="5"/>
      <c r="G68" s="5"/>
      <c r="H68" s="5"/>
      <c r="I68" s="5"/>
    </row>
    <row r="69" spans="2:9">
      <c r="B69" s="5"/>
      <c r="C69" s="5"/>
      <c r="D69" s="5"/>
      <c r="E69" s="5"/>
      <c r="F69" s="5"/>
      <c r="G69" s="5"/>
      <c r="H69" s="5"/>
      <c r="I69" s="5"/>
    </row>
    <row r="70" spans="2:9">
      <c r="B70" s="5"/>
      <c r="C70" s="5"/>
      <c r="D70" s="5"/>
      <c r="E70" s="5"/>
      <c r="F70" s="5"/>
      <c r="G70" s="5"/>
      <c r="H70" s="5"/>
      <c r="I70" s="5"/>
    </row>
    <row r="71" spans="2:9">
      <c r="B71" s="5"/>
      <c r="C71" s="5"/>
      <c r="D71" s="5"/>
      <c r="E71" s="5"/>
      <c r="F71" s="5"/>
      <c r="G71" s="5"/>
      <c r="H71" s="5"/>
      <c r="I71" s="5"/>
    </row>
    <row r="72" spans="2:9">
      <c r="B72" s="5"/>
      <c r="C72" s="5"/>
      <c r="D72" s="5"/>
      <c r="E72" s="5"/>
      <c r="F72" s="5"/>
      <c r="G72" s="5"/>
      <c r="H72" s="5"/>
      <c r="I72" s="5"/>
    </row>
    <row r="73" spans="2:9">
      <c r="B73" s="5"/>
      <c r="C73" s="5"/>
      <c r="D73" s="5"/>
      <c r="E73" s="5"/>
      <c r="F73" s="5"/>
      <c r="G73" s="5"/>
      <c r="H73" s="5"/>
      <c r="I73" s="5"/>
    </row>
    <row r="74" spans="2:9">
      <c r="B74" s="5"/>
      <c r="C74" s="5"/>
      <c r="D74" s="5"/>
      <c r="E74" s="5"/>
      <c r="F74" s="5"/>
      <c r="G74" s="5"/>
      <c r="H74" s="5"/>
      <c r="I74" s="5"/>
    </row>
    <row r="75" spans="2:9">
      <c r="B75" s="5"/>
      <c r="C75" s="5"/>
      <c r="D75" s="5"/>
      <c r="E75" s="5"/>
      <c r="F75" s="5"/>
      <c r="G75" s="5"/>
      <c r="H75" s="5"/>
      <c r="I75" s="5"/>
    </row>
    <row r="76" spans="2:9">
      <c r="B76" s="5"/>
      <c r="C76" s="5"/>
      <c r="D76" s="5"/>
      <c r="E76" s="5"/>
      <c r="F76" s="5"/>
      <c r="G76" s="5"/>
      <c r="H76" s="5"/>
      <c r="I76" s="5"/>
    </row>
    <row r="77" spans="2:9">
      <c r="B77" s="5"/>
      <c r="C77" s="5"/>
      <c r="D77" s="5"/>
      <c r="E77" s="5"/>
      <c r="F77" s="5"/>
      <c r="G77" s="5"/>
      <c r="H77" s="5"/>
      <c r="I77" s="5"/>
    </row>
    <row r="78" spans="2:9">
      <c r="B78" s="5"/>
      <c r="C78" s="5"/>
      <c r="D78" s="5"/>
      <c r="E78" s="5"/>
      <c r="F78" s="5"/>
      <c r="G78" s="5"/>
      <c r="H78" s="5"/>
      <c r="I78" s="5"/>
    </row>
    <row r="79" spans="2:9">
      <c r="B79" s="5"/>
      <c r="C79" s="5"/>
      <c r="D79" s="5"/>
      <c r="E79" s="5"/>
      <c r="F79" s="5"/>
      <c r="G79" s="5"/>
      <c r="H79" s="5"/>
      <c r="I79" s="5"/>
    </row>
    <row r="80" spans="2:9">
      <c r="B80" s="5"/>
      <c r="C80" s="5"/>
      <c r="D80" s="5"/>
      <c r="E80" s="5"/>
      <c r="F80" s="5"/>
      <c r="G80" s="5"/>
      <c r="H80" s="5"/>
      <c r="I80" s="5"/>
    </row>
    <row r="81" spans="2:9">
      <c r="B81" s="5"/>
      <c r="C81" s="5"/>
      <c r="D81" s="5"/>
      <c r="E81" s="5"/>
      <c r="F81" s="5"/>
      <c r="G81" s="5"/>
      <c r="H81" s="5"/>
      <c r="I81" s="5"/>
    </row>
    <row r="82" spans="2:9">
      <c r="B82" s="5"/>
      <c r="C82" s="5"/>
      <c r="D82" s="5"/>
      <c r="E82" s="5"/>
      <c r="F82" s="5"/>
      <c r="G82" s="5"/>
      <c r="H82" s="5"/>
      <c r="I82" s="5"/>
    </row>
    <row r="83" spans="2:9">
      <c r="B83" s="5"/>
      <c r="C83" s="5"/>
      <c r="D83" s="5"/>
      <c r="E83" s="5"/>
      <c r="F83" s="5"/>
      <c r="G83" s="5"/>
      <c r="H83" s="5"/>
      <c r="I83" s="5"/>
    </row>
    <row r="84" spans="2:9">
      <c r="B84" s="5"/>
      <c r="C84" s="5"/>
      <c r="D84" s="5"/>
      <c r="E84" s="5"/>
      <c r="F84" s="5"/>
      <c r="G84" s="5"/>
      <c r="H84" s="5"/>
      <c r="I84" s="5"/>
    </row>
    <row r="85" spans="2:9">
      <c r="B85" s="5"/>
      <c r="C85" s="5"/>
      <c r="D85" s="5"/>
      <c r="E85" s="5"/>
      <c r="F85" s="5"/>
      <c r="G85" s="5"/>
      <c r="H85" s="5"/>
      <c r="I85" s="5"/>
    </row>
    <row r="86" spans="2:9">
      <c r="B86" s="5"/>
      <c r="C86" s="5"/>
      <c r="D86" s="5"/>
      <c r="E86" s="5"/>
      <c r="F86" s="5"/>
      <c r="G86" s="5"/>
      <c r="H86" s="5"/>
      <c r="I86" s="5"/>
    </row>
    <row r="87" spans="2:9">
      <c r="B87" s="5"/>
      <c r="C87" s="5"/>
      <c r="D87" s="5"/>
      <c r="E87" s="5"/>
      <c r="F87" s="5"/>
      <c r="G87" s="5"/>
      <c r="H87" s="5"/>
      <c r="I87" s="5"/>
    </row>
    <row r="88" spans="2:9">
      <c r="B88" s="5"/>
      <c r="C88" s="5"/>
      <c r="D88" s="5"/>
      <c r="E88" s="5"/>
      <c r="F88" s="5"/>
      <c r="G88" s="5"/>
      <c r="H88" s="5"/>
      <c r="I88" s="5"/>
    </row>
    <row r="89" spans="2:9">
      <c r="B89" s="5"/>
      <c r="C89" s="5"/>
      <c r="D89" s="5"/>
      <c r="E89" s="5"/>
      <c r="F89" s="5"/>
      <c r="G89" s="5"/>
      <c r="H89" s="5"/>
      <c r="I89" s="5"/>
    </row>
    <row r="90" spans="2:9">
      <c r="B90" s="5"/>
      <c r="C90" s="5"/>
      <c r="D90" s="5"/>
      <c r="E90" s="5"/>
      <c r="F90" s="5"/>
      <c r="G90" s="5"/>
      <c r="H90" s="5"/>
      <c r="I90" s="5"/>
    </row>
    <row r="91" spans="2:9">
      <c r="B91" s="5"/>
      <c r="C91" s="5"/>
      <c r="D91" s="5"/>
      <c r="E91" s="5"/>
      <c r="F91" s="5"/>
      <c r="G91" s="5"/>
      <c r="H91" s="5"/>
      <c r="I91" s="5"/>
    </row>
    <row r="92" spans="2:9">
      <c r="B92" s="5"/>
      <c r="C92" s="5"/>
      <c r="D92" s="5"/>
      <c r="E92" s="5"/>
      <c r="F92" s="5"/>
      <c r="G92" s="5"/>
      <c r="H92" s="5"/>
      <c r="I92" s="5"/>
    </row>
    <row r="93" spans="2:9">
      <c r="B93" s="5"/>
      <c r="C93" s="5"/>
      <c r="D93" s="5"/>
      <c r="E93" s="5"/>
      <c r="F93" s="5"/>
      <c r="G93" s="5"/>
      <c r="H93" s="5"/>
      <c r="I93" s="5"/>
    </row>
    <row r="94" spans="2:9">
      <c r="B94" s="5"/>
      <c r="C94" s="5"/>
      <c r="D94" s="5"/>
      <c r="E94" s="5"/>
      <c r="F94" s="5"/>
      <c r="G94" s="5"/>
      <c r="H94" s="5"/>
      <c r="I94" s="5"/>
    </row>
    <row r="95" spans="2:9">
      <c r="B95" s="5"/>
      <c r="C95" s="5"/>
      <c r="D95" s="5"/>
      <c r="E95" s="5"/>
      <c r="F95" s="5"/>
      <c r="G95" s="5"/>
      <c r="H95" s="5"/>
      <c r="I95" s="5"/>
    </row>
    <row r="96" spans="2:9">
      <c r="B96" s="5"/>
      <c r="C96" s="5"/>
      <c r="D96" s="5"/>
      <c r="E96" s="5"/>
      <c r="F96" s="5"/>
      <c r="G96" s="5"/>
      <c r="H96" s="5"/>
      <c r="I96" s="5"/>
    </row>
    <row r="97" spans="2:9">
      <c r="B97" s="5"/>
      <c r="C97" s="5"/>
      <c r="D97" s="5"/>
      <c r="E97" s="5"/>
      <c r="F97" s="5"/>
      <c r="G97" s="5"/>
      <c r="H97" s="5"/>
      <c r="I97" s="5"/>
    </row>
    <row r="98" spans="2:9">
      <c r="B98" s="5"/>
      <c r="C98" s="5"/>
      <c r="D98" s="5"/>
      <c r="E98" s="5"/>
      <c r="F98" s="5"/>
      <c r="G98" s="5"/>
      <c r="H98" s="5"/>
      <c r="I98" s="5"/>
    </row>
    <row r="99" spans="2:9">
      <c r="B99" s="5"/>
      <c r="C99" s="5"/>
      <c r="D99" s="5"/>
      <c r="E99" s="5"/>
      <c r="F99" s="5"/>
      <c r="G99" s="5"/>
      <c r="H99" s="5"/>
      <c r="I99" s="5"/>
    </row>
    <row r="100" spans="2:9">
      <c r="B100" s="5"/>
      <c r="C100" s="5"/>
      <c r="D100" s="5"/>
      <c r="E100" s="5"/>
      <c r="F100" s="5"/>
      <c r="G100" s="5"/>
      <c r="H100" s="5"/>
      <c r="I100" s="5"/>
    </row>
  </sheetData>
  <sheetProtection sheet="1" objects="1" scenarios="1"/>
  <hyperlinks>
    <hyperlink ref="G3" location="Contents!B3" display="Contents" xr:uid="{2B2E2FE6-E789-461B-9DEF-0B74503E869F}"/>
  </hyperlink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A932E-0F33-4F38-95B6-A6728F7E1C11}">
  <dimension ref="B1:I54"/>
  <sheetViews>
    <sheetView showGridLines="0" workbookViewId="0">
      <selection sqref="A1:G14"/>
    </sheetView>
  </sheetViews>
  <sheetFormatPr defaultColWidth="8.81640625" defaultRowHeight="14.5"/>
  <cols>
    <col min="1" max="1" width="1.81640625" customWidth="1"/>
    <col min="2" max="2" width="33.453125" bestFit="1" customWidth="1"/>
    <col min="3" max="6" width="8.6328125" customWidth="1"/>
    <col min="14" max="14" width="11.453125" bestFit="1" customWidth="1"/>
    <col min="18" max="18" width="11.453125" bestFit="1" customWidth="1"/>
  </cols>
  <sheetData>
    <row r="1" spans="2:9" ht="35.25" customHeight="1"/>
    <row r="3" spans="2:9" ht="15.5">
      <c r="B3" s="4" t="s">
        <v>220</v>
      </c>
      <c r="G3" s="143" t="s">
        <v>162</v>
      </c>
    </row>
    <row r="4" spans="2:9">
      <c r="B4" s="48" t="s">
        <v>221</v>
      </c>
    </row>
    <row r="5" spans="2:9">
      <c r="B5" s="67"/>
    </row>
    <row r="6" spans="2:9">
      <c r="B6" s="73"/>
      <c r="C6" s="71" t="s">
        <v>0</v>
      </c>
      <c r="D6" s="71" t="s">
        <v>1</v>
      </c>
      <c r="E6" s="71" t="s">
        <v>2</v>
      </c>
      <c r="F6" s="71" t="s">
        <v>3</v>
      </c>
      <c r="G6" s="71" t="s">
        <v>4</v>
      </c>
    </row>
    <row r="7" spans="2:9">
      <c r="B7" s="31"/>
      <c r="C7" s="22"/>
      <c r="D7" s="21"/>
      <c r="E7" s="21"/>
      <c r="F7" s="21"/>
      <c r="G7" s="21"/>
    </row>
    <row r="8" spans="2:9">
      <c r="B8" s="13" t="s">
        <v>219</v>
      </c>
      <c r="C8" s="13">
        <v>6312.6310000000003</v>
      </c>
      <c r="D8" s="13">
        <v>6610.3950000000004</v>
      </c>
      <c r="E8" s="13">
        <v>6107.665</v>
      </c>
      <c r="F8" s="13">
        <v>6019.4390000000003</v>
      </c>
      <c r="G8" s="13">
        <v>8788.7739999999994</v>
      </c>
      <c r="H8" s="42"/>
      <c r="I8" s="5"/>
    </row>
    <row r="9" spans="2:9">
      <c r="B9" s="13" t="s">
        <v>35</v>
      </c>
      <c r="C9" s="39">
        <f>C8/'GHG emissions'!C36</f>
        <v>0.30649791221596429</v>
      </c>
      <c r="D9" s="39">
        <f>D8/'GHG emissions'!D36</f>
        <v>0.32159547555339335</v>
      </c>
      <c r="E9" s="39">
        <f>E8/'GHG emissions'!E36</f>
        <v>0.30533744938259261</v>
      </c>
      <c r="F9" s="39">
        <f>F8/'GHG emissions'!F36</f>
        <v>0.33092023089609679</v>
      </c>
      <c r="G9" s="39">
        <v>0.35931210139002451</v>
      </c>
      <c r="H9" s="36"/>
      <c r="I9" s="5"/>
    </row>
    <row r="10" spans="2:9">
      <c r="B10" s="37" t="s">
        <v>240</v>
      </c>
      <c r="C10" s="37"/>
      <c r="D10" s="37"/>
      <c r="E10" s="37"/>
      <c r="F10" s="37"/>
      <c r="G10" s="37"/>
      <c r="H10" s="5"/>
      <c r="I10" s="5"/>
    </row>
    <row r="11" spans="2:9">
      <c r="B11" s="13" t="s">
        <v>36</v>
      </c>
      <c r="C11" s="13"/>
      <c r="D11" s="13"/>
      <c r="E11" s="13"/>
      <c r="F11" s="13"/>
      <c r="G11" s="13">
        <v>7936.7</v>
      </c>
      <c r="H11" s="91"/>
      <c r="I11" s="5"/>
    </row>
    <row r="12" spans="2:9">
      <c r="B12" s="13" t="s">
        <v>37</v>
      </c>
      <c r="C12" s="13"/>
      <c r="D12" s="13"/>
      <c r="E12" s="13"/>
      <c r="F12" s="13"/>
      <c r="G12" s="13">
        <v>712.8</v>
      </c>
      <c r="H12" s="5"/>
      <c r="I12" s="5"/>
    </row>
    <row r="13" spans="2:9">
      <c r="B13" s="89" t="s">
        <v>24</v>
      </c>
      <c r="C13" s="89"/>
      <c r="D13" s="89"/>
      <c r="E13" s="89"/>
      <c r="F13" s="89"/>
      <c r="G13" s="89">
        <v>139.30000000000001</v>
      </c>
      <c r="H13" s="35"/>
      <c r="I13" s="5"/>
    </row>
    <row r="14" spans="2:9">
      <c r="B14" s="5"/>
      <c r="C14" s="5"/>
      <c r="D14" s="5"/>
      <c r="E14" s="5"/>
      <c r="F14" s="5"/>
      <c r="G14" s="5"/>
      <c r="H14" s="5"/>
      <c r="I14" s="5"/>
    </row>
    <row r="15" spans="2:9">
      <c r="B15" s="5"/>
      <c r="C15" s="5"/>
      <c r="D15" s="5"/>
      <c r="E15" s="5"/>
      <c r="F15" s="5"/>
      <c r="G15" s="5"/>
      <c r="H15" s="5"/>
      <c r="I15" s="5"/>
    </row>
    <row r="16" spans="2:9">
      <c r="B16" s="5"/>
      <c r="C16" s="5"/>
      <c r="D16" s="5"/>
      <c r="E16" s="5"/>
      <c r="F16" s="5"/>
      <c r="G16" s="5"/>
      <c r="H16" s="5"/>
      <c r="I16" s="5"/>
    </row>
    <row r="17" spans="2:9">
      <c r="B17" s="5"/>
      <c r="C17" s="5"/>
      <c r="D17" s="5"/>
      <c r="E17" s="5"/>
      <c r="F17" s="5"/>
      <c r="G17" s="5"/>
      <c r="H17" s="5"/>
      <c r="I17" s="5"/>
    </row>
    <row r="18" spans="2:9">
      <c r="B18" s="5"/>
      <c r="C18" s="5"/>
      <c r="D18" s="5"/>
      <c r="E18" s="5"/>
      <c r="F18" s="5"/>
      <c r="G18" s="5"/>
      <c r="H18" s="5"/>
      <c r="I18" s="5"/>
    </row>
    <row r="19" spans="2:9">
      <c r="B19" s="5"/>
      <c r="C19" s="5"/>
      <c r="D19" s="5"/>
      <c r="E19" s="5"/>
      <c r="F19" s="5"/>
      <c r="G19" s="5"/>
      <c r="H19" s="5"/>
      <c r="I19" s="5"/>
    </row>
    <row r="20" spans="2:9">
      <c r="B20" s="5"/>
      <c r="C20" s="5"/>
      <c r="D20" s="5"/>
      <c r="E20" s="5"/>
      <c r="F20" s="5"/>
      <c r="G20" s="5"/>
      <c r="H20" s="5"/>
      <c r="I20" s="5"/>
    </row>
    <row r="21" spans="2:9">
      <c r="B21" s="5"/>
      <c r="C21" s="5"/>
      <c r="D21" s="5"/>
      <c r="E21" s="5"/>
      <c r="F21" s="5"/>
      <c r="G21" s="5"/>
      <c r="H21" s="5"/>
      <c r="I21" s="5"/>
    </row>
    <row r="22" spans="2:9">
      <c r="B22" s="5"/>
      <c r="C22" s="5"/>
      <c r="D22" s="5"/>
      <c r="E22" s="5"/>
      <c r="F22" s="5"/>
      <c r="G22" s="5"/>
      <c r="H22" s="5"/>
      <c r="I22" s="5"/>
    </row>
    <row r="23" spans="2:9">
      <c r="B23" s="5"/>
      <c r="C23" s="5"/>
      <c r="D23" s="5"/>
      <c r="E23" s="5"/>
      <c r="F23" s="5"/>
      <c r="G23" s="5"/>
      <c r="H23" s="5"/>
      <c r="I23" s="5"/>
    </row>
    <row r="24" spans="2:9">
      <c r="B24" s="5"/>
      <c r="C24" s="5"/>
      <c r="D24" s="5"/>
      <c r="E24" s="5"/>
      <c r="F24" s="5"/>
      <c r="G24" s="5"/>
      <c r="H24" s="5"/>
      <c r="I24" s="5"/>
    </row>
    <row r="25" spans="2:9">
      <c r="B25" s="5"/>
      <c r="C25" s="5"/>
      <c r="D25" s="5"/>
      <c r="E25" s="5"/>
      <c r="F25" s="5"/>
      <c r="G25" s="5"/>
      <c r="H25" s="5"/>
      <c r="I25" s="5"/>
    </row>
    <row r="26" spans="2:9">
      <c r="B26" s="5"/>
      <c r="C26" s="5"/>
      <c r="D26" s="5"/>
      <c r="E26" s="5"/>
      <c r="F26" s="5"/>
      <c r="G26" s="5"/>
      <c r="H26" s="5"/>
      <c r="I26" s="5"/>
    </row>
    <row r="27" spans="2:9">
      <c r="B27" s="5"/>
      <c r="C27" s="5"/>
      <c r="D27" s="5"/>
      <c r="E27" s="5"/>
      <c r="F27" s="5"/>
      <c r="G27" s="5"/>
      <c r="H27" s="5"/>
      <c r="I27" s="5"/>
    </row>
    <row r="28" spans="2:9">
      <c r="B28" s="5"/>
      <c r="C28" s="5"/>
      <c r="D28" s="5"/>
      <c r="E28" s="5"/>
      <c r="F28" s="5"/>
      <c r="G28" s="5"/>
      <c r="H28" s="5"/>
      <c r="I28" s="5"/>
    </row>
    <row r="29" spans="2:9">
      <c r="B29" s="5"/>
      <c r="C29" s="5"/>
      <c r="D29" s="5"/>
      <c r="E29" s="5"/>
      <c r="F29" s="5"/>
      <c r="G29" s="5"/>
      <c r="H29" s="5"/>
      <c r="I29" s="5"/>
    </row>
    <row r="30" spans="2:9">
      <c r="B30" s="5"/>
      <c r="C30" s="5"/>
      <c r="D30" s="5"/>
      <c r="E30" s="5"/>
      <c r="F30" s="5"/>
      <c r="G30" s="5"/>
      <c r="H30" s="5"/>
      <c r="I30" s="5"/>
    </row>
    <row r="31" spans="2:9">
      <c r="B31" s="5"/>
      <c r="C31" s="5"/>
      <c r="D31" s="5"/>
      <c r="E31" s="5"/>
      <c r="F31" s="5"/>
      <c r="G31" s="5"/>
      <c r="H31" s="5"/>
      <c r="I31" s="5"/>
    </row>
    <row r="32" spans="2:9">
      <c r="B32" s="5"/>
      <c r="C32" s="5"/>
      <c r="D32" s="5"/>
      <c r="E32" s="5"/>
      <c r="F32" s="5"/>
      <c r="G32" s="5"/>
      <c r="H32" s="5"/>
      <c r="I32" s="5"/>
    </row>
    <row r="33" spans="2:9">
      <c r="B33" s="5"/>
      <c r="C33" s="5"/>
      <c r="D33" s="5"/>
      <c r="E33" s="5"/>
      <c r="F33" s="5"/>
      <c r="G33" s="5"/>
      <c r="H33" s="5"/>
      <c r="I33" s="5"/>
    </row>
    <row r="34" spans="2:9">
      <c r="B34" s="5"/>
      <c r="C34" s="5"/>
      <c r="D34" s="5"/>
      <c r="E34" s="5"/>
      <c r="F34" s="5"/>
      <c r="G34" s="5"/>
      <c r="H34" s="5"/>
      <c r="I34" s="5"/>
    </row>
    <row r="35" spans="2:9">
      <c r="B35" s="5"/>
      <c r="C35" s="5"/>
      <c r="D35" s="5"/>
      <c r="E35" s="5"/>
      <c r="F35" s="5"/>
      <c r="G35" s="5"/>
      <c r="H35" s="5"/>
      <c r="I35" s="5"/>
    </row>
    <row r="36" spans="2:9">
      <c r="B36" s="5"/>
      <c r="C36" s="5"/>
      <c r="D36" s="5"/>
      <c r="E36" s="5"/>
      <c r="F36" s="5"/>
      <c r="G36" s="5"/>
      <c r="H36" s="5"/>
      <c r="I36" s="5"/>
    </row>
    <row r="37" spans="2:9">
      <c r="B37" s="5"/>
      <c r="C37" s="5"/>
      <c r="D37" s="5"/>
      <c r="E37" s="5"/>
      <c r="F37" s="5"/>
      <c r="G37" s="5"/>
      <c r="H37" s="5"/>
      <c r="I37" s="5"/>
    </row>
    <row r="38" spans="2:9">
      <c r="B38" s="5"/>
      <c r="C38" s="5"/>
      <c r="D38" s="5"/>
      <c r="E38" s="5"/>
      <c r="F38" s="5"/>
      <c r="G38" s="5"/>
      <c r="H38" s="5"/>
      <c r="I38" s="5"/>
    </row>
    <row r="39" spans="2:9">
      <c r="B39" s="5"/>
      <c r="C39" s="5"/>
      <c r="D39" s="5"/>
      <c r="E39" s="5"/>
      <c r="F39" s="5"/>
      <c r="G39" s="5"/>
      <c r="H39" s="5"/>
      <c r="I39" s="5"/>
    </row>
    <row r="40" spans="2:9">
      <c r="B40" s="5"/>
      <c r="C40" s="5"/>
      <c r="D40" s="5"/>
      <c r="E40" s="5"/>
      <c r="F40" s="5"/>
      <c r="G40" s="5"/>
      <c r="H40" s="5"/>
      <c r="I40" s="5"/>
    </row>
    <row r="41" spans="2:9">
      <c r="B41" s="5"/>
      <c r="C41" s="5"/>
      <c r="D41" s="5"/>
      <c r="E41" s="5"/>
      <c r="F41" s="5"/>
      <c r="G41" s="5"/>
      <c r="H41" s="5"/>
      <c r="I41" s="5"/>
    </row>
    <row r="42" spans="2:9">
      <c r="B42" s="5"/>
      <c r="C42" s="5"/>
      <c r="D42" s="5"/>
      <c r="E42" s="5"/>
      <c r="F42" s="5"/>
      <c r="G42" s="5"/>
      <c r="H42" s="5"/>
      <c r="I42" s="5"/>
    </row>
    <row r="43" spans="2:9">
      <c r="B43" s="5"/>
      <c r="C43" s="5"/>
      <c r="D43" s="5"/>
      <c r="E43" s="5"/>
      <c r="F43" s="5"/>
      <c r="G43" s="5"/>
      <c r="H43" s="5"/>
      <c r="I43" s="5"/>
    </row>
    <row r="44" spans="2:9">
      <c r="B44" s="5"/>
      <c r="C44" s="5"/>
      <c r="D44" s="5"/>
      <c r="E44" s="5"/>
      <c r="F44" s="5"/>
      <c r="G44" s="5"/>
      <c r="H44" s="5"/>
      <c r="I44" s="5"/>
    </row>
    <row r="45" spans="2:9">
      <c r="B45" s="5"/>
      <c r="C45" s="5"/>
      <c r="D45" s="5"/>
      <c r="E45" s="5"/>
      <c r="F45" s="5"/>
      <c r="G45" s="5"/>
      <c r="H45" s="5"/>
      <c r="I45" s="5"/>
    </row>
    <row r="46" spans="2:9">
      <c r="B46" s="5"/>
      <c r="C46" s="5"/>
      <c r="D46" s="5"/>
      <c r="E46" s="5"/>
      <c r="F46" s="5"/>
      <c r="G46" s="5"/>
      <c r="H46" s="5"/>
      <c r="I46" s="5"/>
    </row>
    <row r="47" spans="2:9">
      <c r="B47" s="5"/>
      <c r="C47" s="5"/>
      <c r="D47" s="5"/>
      <c r="E47" s="5"/>
      <c r="F47" s="5"/>
      <c r="G47" s="5"/>
      <c r="H47" s="5"/>
      <c r="I47" s="5"/>
    </row>
    <row r="48" spans="2:9">
      <c r="B48" s="5"/>
      <c r="C48" s="5"/>
      <c r="D48" s="5"/>
      <c r="E48" s="5"/>
      <c r="F48" s="5"/>
      <c r="G48" s="5"/>
      <c r="H48" s="5"/>
      <c r="I48" s="5"/>
    </row>
    <row r="49" spans="2:9">
      <c r="B49" s="5"/>
      <c r="C49" s="5"/>
      <c r="D49" s="5"/>
      <c r="E49" s="5"/>
      <c r="F49" s="5"/>
      <c r="G49" s="5"/>
      <c r="H49" s="5"/>
      <c r="I49" s="5"/>
    </row>
    <row r="50" spans="2:9">
      <c r="B50" s="5"/>
      <c r="C50" s="5"/>
      <c r="D50" s="5"/>
      <c r="E50" s="5"/>
      <c r="F50" s="5"/>
      <c r="G50" s="5"/>
      <c r="H50" s="5"/>
      <c r="I50" s="5"/>
    </row>
    <row r="51" spans="2:9">
      <c r="B51" s="5"/>
      <c r="C51" s="5"/>
      <c r="D51" s="5"/>
      <c r="E51" s="5"/>
      <c r="F51" s="5"/>
      <c r="G51" s="5"/>
      <c r="H51" s="5"/>
      <c r="I51" s="5"/>
    </row>
    <row r="52" spans="2:9">
      <c r="B52" s="5"/>
      <c r="C52" s="5"/>
      <c r="D52" s="5"/>
      <c r="E52" s="5"/>
      <c r="F52" s="5"/>
      <c r="G52" s="5"/>
      <c r="H52" s="5"/>
      <c r="I52" s="5"/>
    </row>
    <row r="53" spans="2:9">
      <c r="B53" s="5"/>
      <c r="C53" s="5"/>
      <c r="D53" s="5"/>
      <c r="E53" s="5"/>
      <c r="F53" s="5"/>
      <c r="G53" s="5"/>
      <c r="H53" s="5"/>
      <c r="I53" s="5"/>
    </row>
    <row r="54" spans="2:9">
      <c r="B54" s="5"/>
      <c r="C54" s="5"/>
      <c r="D54" s="5"/>
      <c r="E54" s="5"/>
      <c r="F54" s="5"/>
      <c r="G54" s="5"/>
      <c r="H54" s="5"/>
      <c r="I54" s="5"/>
    </row>
  </sheetData>
  <sheetProtection sheet="1" objects="1" scenarios="1"/>
  <hyperlinks>
    <hyperlink ref="G3" location="Contents!B3" display="Contents" xr:uid="{13E12ED2-A20F-4641-8BCF-A9F80F429140}"/>
  </hyperlink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7E6D4-9BF8-4385-8323-B447E689CBAB}">
  <dimension ref="B1:L24"/>
  <sheetViews>
    <sheetView showGridLines="0" workbookViewId="0">
      <selection sqref="A1:G13"/>
    </sheetView>
  </sheetViews>
  <sheetFormatPr defaultColWidth="8.6328125" defaultRowHeight="10"/>
  <cols>
    <col min="1" max="1" width="2" style="5" customWidth="1"/>
    <col min="2" max="2" width="39.453125" style="5" bestFit="1" customWidth="1"/>
    <col min="3" max="16384" width="8.6328125" style="5"/>
  </cols>
  <sheetData>
    <row r="1" spans="2:12" s="1" customFormat="1" ht="35.25" customHeight="1">
      <c r="B1" s="6"/>
      <c r="G1" s="20"/>
      <c r="L1" s="3"/>
    </row>
    <row r="2" spans="2:12" s="1" customFormat="1" ht="14"/>
    <row r="3" spans="2:12" s="1" customFormat="1" ht="15.5">
      <c r="B3" s="4" t="s">
        <v>76</v>
      </c>
      <c r="C3" s="49"/>
      <c r="D3" s="49"/>
      <c r="E3" s="49"/>
      <c r="F3" s="49"/>
      <c r="G3" s="143" t="s">
        <v>162</v>
      </c>
    </row>
    <row r="4" spans="2:12" s="2" customFormat="1" ht="20.25" customHeight="1">
      <c r="B4" s="48" t="s">
        <v>222</v>
      </c>
    </row>
    <row r="5" spans="2:12" ht="12" customHeight="1">
      <c r="F5" s="25"/>
    </row>
    <row r="6" spans="2:12" ht="14.25" customHeight="1">
      <c r="B6" s="73" t="s">
        <v>223</v>
      </c>
      <c r="C6" s="71" t="s">
        <v>0</v>
      </c>
      <c r="D6" s="71" t="s">
        <v>1</v>
      </c>
      <c r="E6" s="71" t="s">
        <v>2</v>
      </c>
      <c r="F6" s="71" t="s">
        <v>3</v>
      </c>
      <c r="G6" s="71" t="s">
        <v>4</v>
      </c>
    </row>
    <row r="7" spans="2:12" s="8" customFormat="1" ht="14.25" customHeight="1">
      <c r="B7" s="31"/>
      <c r="C7" s="22"/>
      <c r="D7" s="21"/>
      <c r="E7" s="21"/>
      <c r="F7" s="21"/>
      <c r="G7" s="21"/>
    </row>
    <row r="8" spans="2:12" s="8" customFormat="1" ht="14.25" customHeight="1">
      <c r="B8" s="9" t="s">
        <v>38</v>
      </c>
      <c r="C8" s="45">
        <v>12</v>
      </c>
      <c r="D8" s="45">
        <v>1</v>
      </c>
      <c r="E8" s="45">
        <v>2</v>
      </c>
      <c r="F8" s="7">
        <v>0</v>
      </c>
      <c r="G8" s="7">
        <v>0</v>
      </c>
    </row>
    <row r="9" spans="2:12" s="8" customFormat="1" ht="14.25" customHeight="1">
      <c r="B9" s="15" t="s">
        <v>39</v>
      </c>
      <c r="C9" s="9">
        <v>0</v>
      </c>
      <c r="D9" s="16">
        <v>1</v>
      </c>
      <c r="E9" s="16">
        <v>2</v>
      </c>
      <c r="F9" s="9">
        <v>0</v>
      </c>
      <c r="G9" s="9">
        <v>0</v>
      </c>
    </row>
    <row r="10" spans="2:12" s="8" customFormat="1" ht="14.25" customHeight="1">
      <c r="B10" s="99" t="s">
        <v>40</v>
      </c>
      <c r="C10" s="94">
        <f>SUM(C8:C9)</f>
        <v>12</v>
      </c>
      <c r="D10" s="94">
        <f>SUM(D8:D9)</f>
        <v>2</v>
      </c>
      <c r="E10" s="94">
        <f>SUM(E8:E9)</f>
        <v>4</v>
      </c>
      <c r="F10" s="100">
        <f>SUM(F8:F9)</f>
        <v>0</v>
      </c>
      <c r="G10" s="100">
        <f>SUM(G8:G9)</f>
        <v>0</v>
      </c>
      <c r="H10" s="19"/>
    </row>
    <row r="12" spans="2:12" ht="22.5" customHeight="1">
      <c r="B12" s="149" t="s">
        <v>41</v>
      </c>
      <c r="C12" s="150"/>
      <c r="D12" s="150"/>
      <c r="E12" s="150"/>
      <c r="F12" s="150"/>
      <c r="G12" s="150"/>
    </row>
    <row r="13" spans="2:12" ht="14.25" customHeight="1"/>
    <row r="14" spans="2:12" ht="14.25" customHeight="1"/>
    <row r="15" spans="2:12" ht="14.25" customHeight="1"/>
    <row r="16" spans="2:12" ht="14.25" customHeight="1"/>
    <row r="17" ht="14.25" customHeight="1"/>
    <row r="18" ht="14.25" customHeight="1"/>
    <row r="19" ht="14.25" customHeight="1"/>
    <row r="20" ht="14.25" customHeight="1"/>
    <row r="21" ht="14.25" customHeight="1"/>
    <row r="22" ht="14.25" customHeight="1"/>
    <row r="23" ht="14.25" customHeight="1"/>
    <row r="24" ht="14.25" customHeight="1"/>
  </sheetData>
  <sheetProtection sheet="1" objects="1" scenarios="1"/>
  <mergeCells count="1">
    <mergeCell ref="B12:G12"/>
  </mergeCells>
  <hyperlinks>
    <hyperlink ref="G3" location="Contents!B3" display="Contents" xr:uid="{A63B93C3-F391-4D8C-A134-6AE44A6F3CF7}"/>
  </hyperlink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AB6EC-D0F9-4C43-A703-15D26341125B}">
  <dimension ref="B1:L37"/>
  <sheetViews>
    <sheetView showGridLines="0" zoomScaleNormal="100" workbookViewId="0">
      <pane xSplit="2" ySplit="9" topLeftCell="C36" activePane="bottomRight" state="frozenSplit"/>
      <selection pane="topRight" activeCell="H1" sqref="H1"/>
      <selection pane="bottomLeft" activeCell="A10" sqref="A10"/>
      <selection pane="bottomRight" sqref="A1:G38"/>
    </sheetView>
  </sheetViews>
  <sheetFormatPr defaultColWidth="8.6328125" defaultRowHeight="10"/>
  <cols>
    <col min="1" max="1" width="2" style="5" customWidth="1"/>
    <col min="2" max="2" width="34.453125" style="5" customWidth="1"/>
    <col min="3" max="4" width="8.6328125" style="5" customWidth="1"/>
    <col min="5" max="16384" width="8.6328125" style="5"/>
  </cols>
  <sheetData>
    <row r="1" spans="2:12" s="1" customFormat="1" ht="35.25" customHeight="1">
      <c r="B1" s="6"/>
      <c r="G1" s="20"/>
      <c r="L1" s="3"/>
    </row>
    <row r="2" spans="2:12" s="1" customFormat="1" ht="14"/>
    <row r="3" spans="2:12" s="1" customFormat="1" ht="15.5">
      <c r="B3" s="4" t="s">
        <v>80</v>
      </c>
      <c r="C3" s="49"/>
      <c r="D3" s="49"/>
      <c r="E3" s="49"/>
      <c r="F3" s="49"/>
      <c r="G3" s="143" t="s">
        <v>162</v>
      </c>
    </row>
    <row r="4" spans="2:12" s="2" customFormat="1" ht="20.25" customHeight="1">
      <c r="B4" s="48" t="s">
        <v>42</v>
      </c>
    </row>
    <row r="5" spans="2:12" ht="12" customHeight="1">
      <c r="F5" s="25"/>
    </row>
    <row r="6" spans="2:12" ht="14.25" customHeight="1">
      <c r="B6" s="73" t="s">
        <v>43</v>
      </c>
      <c r="C6" s="71" t="s">
        <v>0</v>
      </c>
      <c r="D6" s="71" t="s">
        <v>1</v>
      </c>
      <c r="E6" s="71" t="s">
        <v>2</v>
      </c>
      <c r="F6" s="71" t="s">
        <v>3</v>
      </c>
      <c r="G6" s="71" t="s">
        <v>4</v>
      </c>
    </row>
    <row r="7" spans="2:12" s="8" customFormat="1" ht="14.25" customHeight="1">
      <c r="B7" s="31"/>
      <c r="C7" s="22"/>
      <c r="D7" s="21"/>
      <c r="E7" s="21"/>
      <c r="F7" s="21"/>
      <c r="G7" s="21"/>
    </row>
    <row r="8" spans="2:12" s="8" customFormat="1" ht="14.25" customHeight="1">
      <c r="B8" s="23" t="s">
        <v>44</v>
      </c>
      <c r="C8" s="7"/>
      <c r="D8" s="27"/>
      <c r="E8" s="27"/>
      <c r="F8" s="27"/>
      <c r="G8" s="27"/>
    </row>
    <row r="9" spans="2:12" s="8" customFormat="1" ht="14.25" customHeight="1">
      <c r="B9" s="15" t="s">
        <v>45</v>
      </c>
      <c r="C9" s="16"/>
      <c r="D9" s="16"/>
      <c r="E9" s="16">
        <v>1622</v>
      </c>
      <c r="F9" s="16">
        <v>1622</v>
      </c>
      <c r="G9" s="16">
        <v>1622</v>
      </c>
    </row>
    <row r="10" spans="2:12" s="8" customFormat="1" ht="14.25" customHeight="1">
      <c r="B10" s="15" t="s">
        <v>198</v>
      </c>
      <c r="C10" s="16"/>
      <c r="D10" s="16"/>
      <c r="E10" s="16">
        <v>4448</v>
      </c>
      <c r="F10" s="16">
        <v>4448</v>
      </c>
      <c r="G10" s="16">
        <v>4448</v>
      </c>
    </row>
    <row r="11" spans="2:12" s="8" customFormat="1" ht="14.25" customHeight="1">
      <c r="B11" s="15" t="s">
        <v>199</v>
      </c>
      <c r="C11" s="16"/>
      <c r="D11" s="16"/>
      <c r="E11" s="16">
        <v>248</v>
      </c>
      <c r="F11" s="16">
        <v>248</v>
      </c>
      <c r="G11" s="16">
        <v>248</v>
      </c>
    </row>
    <row r="12" spans="2:12" s="8" customFormat="1" ht="14.25" customHeight="1">
      <c r="B12" s="15" t="s">
        <v>46</v>
      </c>
      <c r="C12" s="16"/>
      <c r="D12" s="16"/>
      <c r="E12" s="16">
        <v>5440</v>
      </c>
      <c r="F12" s="16">
        <v>5440</v>
      </c>
      <c r="G12" s="16">
        <v>5440</v>
      </c>
    </row>
    <row r="13" spans="2:12" s="8" customFormat="1" ht="14.25" customHeight="1">
      <c r="B13" s="15" t="s">
        <v>24</v>
      </c>
      <c r="C13" s="16"/>
      <c r="D13" s="16"/>
      <c r="E13" s="16">
        <v>30</v>
      </c>
      <c r="F13" s="16">
        <v>30</v>
      </c>
      <c r="G13" s="16">
        <v>70</v>
      </c>
    </row>
    <row r="14" spans="2:12" s="8" customFormat="1" ht="14.25" customHeight="1">
      <c r="B14" s="43" t="s">
        <v>47</v>
      </c>
      <c r="C14" s="44"/>
      <c r="D14" s="44"/>
      <c r="E14" s="44">
        <v>11788</v>
      </c>
      <c r="F14" s="44">
        <f>SUM(F9:F13)</f>
        <v>11788</v>
      </c>
      <c r="G14" s="44">
        <f>SUM(G9:G13)</f>
        <v>11828</v>
      </c>
      <c r="H14" s="19"/>
    </row>
    <row r="15" spans="2:12" s="8" customFormat="1" ht="14.25" customHeight="1">
      <c r="B15" s="23" t="s">
        <v>202</v>
      </c>
      <c r="C15" s="7"/>
      <c r="D15" s="27"/>
      <c r="E15" s="27"/>
      <c r="F15" s="27"/>
      <c r="G15" s="27"/>
    </row>
    <row r="16" spans="2:12" s="8" customFormat="1" ht="14.25" customHeight="1">
      <c r="B16" s="9" t="s">
        <v>200</v>
      </c>
      <c r="C16" s="16"/>
      <c r="D16" s="16"/>
      <c r="E16" s="16">
        <v>248</v>
      </c>
      <c r="F16" s="47">
        <v>487.5</v>
      </c>
      <c r="G16" s="47">
        <v>536.9</v>
      </c>
    </row>
    <row r="17" spans="2:8" s="8" customFormat="1" ht="14.25" customHeight="1">
      <c r="B17" s="26" t="s">
        <v>201</v>
      </c>
      <c r="C17" s="16"/>
      <c r="D17" s="16"/>
      <c r="E17" s="16">
        <v>365</v>
      </c>
      <c r="F17" s="47">
        <v>312.2</v>
      </c>
      <c r="G17" s="47">
        <v>768.8</v>
      </c>
    </row>
    <row r="18" spans="2:8" s="8" customFormat="1" ht="14.25" customHeight="1">
      <c r="B18" s="26" t="s">
        <v>203</v>
      </c>
      <c r="C18" s="45"/>
      <c r="D18" s="45"/>
      <c r="E18" s="45">
        <v>1483</v>
      </c>
      <c r="F18" s="47">
        <v>1928</v>
      </c>
      <c r="G18" s="47">
        <v>1902</v>
      </c>
      <c r="H18" s="28"/>
    </row>
    <row r="19" spans="2:8" s="8" customFormat="1" ht="14.25" customHeight="1">
      <c r="B19" s="93" t="s">
        <v>47</v>
      </c>
      <c r="C19" s="94"/>
      <c r="D19" s="94"/>
      <c r="E19" s="94">
        <f>SUM(E16:E18)</f>
        <v>2096</v>
      </c>
      <c r="F19" s="94">
        <f>SUM(F16:F18)</f>
        <v>2727.7</v>
      </c>
      <c r="G19" s="94">
        <f>SUM(G16:G18)</f>
        <v>3207.7</v>
      </c>
    </row>
    <row r="20" spans="2:8" s="8" customFormat="1" ht="14.25" customHeight="1">
      <c r="B20" s="23" t="s">
        <v>204</v>
      </c>
      <c r="C20" s="7"/>
      <c r="D20" s="27"/>
      <c r="E20" s="27"/>
      <c r="F20" s="27"/>
      <c r="G20" s="27"/>
    </row>
    <row r="21" spans="2:8" s="8" customFormat="1" ht="14.25" customHeight="1">
      <c r="B21" s="9" t="s">
        <v>48</v>
      </c>
      <c r="C21" s="45"/>
      <c r="D21" s="45"/>
      <c r="E21" s="45">
        <v>4628</v>
      </c>
      <c r="F21" s="45">
        <v>3913</v>
      </c>
      <c r="G21" s="45">
        <v>3456</v>
      </c>
    </row>
    <row r="22" spans="2:8" s="8" customFormat="1" ht="14.25" customHeight="1">
      <c r="B22" s="26" t="s">
        <v>49</v>
      </c>
      <c r="C22" s="45"/>
      <c r="D22" s="45"/>
      <c r="E22" s="45">
        <v>1929</v>
      </c>
      <c r="F22" s="45">
        <v>2293.6999999999998</v>
      </c>
      <c r="G22" s="45">
        <v>2508</v>
      </c>
    </row>
    <row r="23" spans="2:8" s="8" customFormat="1" ht="14.25" customHeight="1">
      <c r="B23" s="26" t="s">
        <v>24</v>
      </c>
      <c r="C23" s="45"/>
      <c r="D23" s="45"/>
      <c r="E23" s="45">
        <v>627</v>
      </c>
      <c r="F23" s="45">
        <v>1932</v>
      </c>
      <c r="G23" s="45">
        <v>893</v>
      </c>
    </row>
    <row r="24" spans="2:8" s="8" customFormat="1" ht="14.25" customHeight="1">
      <c r="B24" s="26" t="s">
        <v>47</v>
      </c>
      <c r="C24" s="27"/>
      <c r="D24" s="27"/>
      <c r="E24" s="27">
        <f>SUM(E21:E23)</f>
        <v>7184</v>
      </c>
      <c r="F24" s="27">
        <f>SUM(F21:F23)</f>
        <v>8138.7</v>
      </c>
      <c r="G24" s="27">
        <f>SUM(G21:G23)</f>
        <v>6857</v>
      </c>
    </row>
    <row r="25" spans="2:8" s="8" customFormat="1" ht="14.25" customHeight="1">
      <c r="B25" s="15" t="s">
        <v>50</v>
      </c>
      <c r="C25" s="16"/>
      <c r="D25" s="16"/>
      <c r="E25" s="16">
        <v>3240</v>
      </c>
      <c r="F25" s="16">
        <v>2823.7</v>
      </c>
      <c r="G25" s="45">
        <v>2433</v>
      </c>
    </row>
    <row r="26" spans="2:8" s="8" customFormat="1" ht="14.25" customHeight="1">
      <c r="B26" s="26" t="s">
        <v>51</v>
      </c>
      <c r="C26" s="46"/>
      <c r="D26" s="46"/>
      <c r="E26" s="13">
        <f>E25/E24*100</f>
        <v>45.100222717149222</v>
      </c>
      <c r="F26" s="13">
        <v>34.694730116603402</v>
      </c>
      <c r="G26" s="13">
        <v>35</v>
      </c>
    </row>
    <row r="27" spans="2:8" s="8" customFormat="1" ht="14.25" customHeight="1">
      <c r="B27" s="23" t="s">
        <v>52</v>
      </c>
      <c r="C27" s="9"/>
      <c r="D27" s="17"/>
      <c r="E27" s="9"/>
      <c r="F27" s="9"/>
      <c r="G27" s="9"/>
    </row>
    <row r="28" spans="2:8" s="8" customFormat="1" ht="14.25" customHeight="1">
      <c r="B28" s="9" t="s">
        <v>53</v>
      </c>
      <c r="C28" s="9"/>
      <c r="D28" s="17"/>
      <c r="E28" s="9"/>
      <c r="F28" s="9"/>
      <c r="G28" s="9"/>
    </row>
    <row r="29" spans="2:8" s="8" customFormat="1" ht="14.25" customHeight="1">
      <c r="B29" s="9" t="s">
        <v>206</v>
      </c>
      <c r="C29" s="16"/>
      <c r="D29" s="16"/>
      <c r="E29" s="16">
        <f>E16</f>
        <v>248</v>
      </c>
      <c r="F29" s="16">
        <f>F16</f>
        <v>487.5</v>
      </c>
      <c r="G29" s="16">
        <v>536.9</v>
      </c>
      <c r="H29" s="28"/>
    </row>
    <row r="30" spans="2:8" s="8" customFormat="1" ht="14.25" customHeight="1">
      <c r="B30" s="9" t="s">
        <v>54</v>
      </c>
      <c r="C30" s="16"/>
      <c r="D30" s="16"/>
      <c r="E30" s="16">
        <v>8344</v>
      </c>
      <c r="F30" s="16">
        <v>7473</v>
      </c>
      <c r="G30" s="16">
        <v>3701</v>
      </c>
    </row>
    <row r="31" spans="2:8" s="8" customFormat="1" ht="14.25" customHeight="1">
      <c r="B31" s="9" t="s">
        <v>208</v>
      </c>
      <c r="C31" s="9"/>
      <c r="D31" s="16"/>
      <c r="E31" s="16">
        <f>E17</f>
        <v>365</v>
      </c>
      <c r="F31" s="16">
        <f>F17</f>
        <v>312.2</v>
      </c>
      <c r="G31" s="16">
        <f>G17</f>
        <v>768.8</v>
      </c>
    </row>
    <row r="32" spans="2:8" s="8" customFormat="1" ht="14.25" customHeight="1">
      <c r="B32" s="9" t="s">
        <v>47</v>
      </c>
      <c r="C32" s="24"/>
      <c r="D32" s="24"/>
      <c r="E32" s="24">
        <f>SUM(E28:E31)</f>
        <v>8957</v>
      </c>
      <c r="F32" s="24">
        <f>SUM(F28:F31)</f>
        <v>8272.7000000000007</v>
      </c>
      <c r="G32" s="24">
        <f>SUM(G28:G31)</f>
        <v>5006.7</v>
      </c>
    </row>
    <row r="33" spans="2:9" s="8" customFormat="1" ht="14.25" customHeight="1">
      <c r="B33" s="95" t="s">
        <v>55</v>
      </c>
      <c r="C33" s="96"/>
      <c r="D33" s="96"/>
      <c r="E33" s="96">
        <v>55</v>
      </c>
      <c r="F33" s="96">
        <v>56</v>
      </c>
      <c r="G33" s="97">
        <v>113</v>
      </c>
    </row>
    <row r="35" spans="2:9" ht="32" customHeight="1">
      <c r="B35" s="151" t="s">
        <v>205</v>
      </c>
      <c r="C35" s="152"/>
      <c r="D35" s="152"/>
      <c r="E35" s="152"/>
      <c r="F35" s="152"/>
      <c r="G35" s="152"/>
      <c r="I35" s="66"/>
    </row>
    <row r="36" spans="2:9" ht="26" customHeight="1">
      <c r="B36" s="151" t="s">
        <v>207</v>
      </c>
      <c r="C36" s="152"/>
      <c r="D36" s="152"/>
      <c r="E36" s="152"/>
      <c r="F36" s="152"/>
      <c r="G36" s="152"/>
    </row>
    <row r="37" spans="2:9" ht="14.25" customHeight="1">
      <c r="B37" s="54" t="s">
        <v>224</v>
      </c>
    </row>
  </sheetData>
  <sheetProtection sheet="1" objects="1" scenarios="1"/>
  <mergeCells count="2">
    <mergeCell ref="B35:G35"/>
    <mergeCell ref="B36:G36"/>
  </mergeCells>
  <hyperlinks>
    <hyperlink ref="G3" location="Contents!B3" display="Contents" xr:uid="{1483C783-3995-42FB-8219-29891A5B62DF}"/>
  </hyperlink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59439-81C8-4A14-85ED-906514D2FAAC}">
  <dimension ref="B1:L34"/>
  <sheetViews>
    <sheetView showGridLines="0" workbookViewId="0">
      <pane xSplit="2" ySplit="9" topLeftCell="C22" activePane="bottomRight" state="frozenSplit"/>
      <selection pane="topRight" activeCell="G1" sqref="G1"/>
      <selection pane="bottomLeft" activeCell="A10" sqref="A10"/>
      <selection pane="bottomRight" activeCell="A25" sqref="A25:B25"/>
    </sheetView>
  </sheetViews>
  <sheetFormatPr defaultColWidth="8.6328125" defaultRowHeight="10"/>
  <cols>
    <col min="1" max="1" width="2" style="5" customWidth="1"/>
    <col min="2" max="2" width="43.453125" style="5" customWidth="1"/>
    <col min="3" max="16384" width="8.6328125" style="5"/>
  </cols>
  <sheetData>
    <row r="1" spans="2:12" s="1" customFormat="1" ht="35.25" customHeight="1">
      <c r="B1" s="6"/>
      <c r="G1" s="20"/>
      <c r="L1" s="3"/>
    </row>
    <row r="2" spans="2:12" s="1" customFormat="1" ht="14"/>
    <row r="3" spans="2:12" s="1" customFormat="1" ht="15.5">
      <c r="B3" s="4" t="s">
        <v>242</v>
      </c>
      <c r="G3" s="143" t="s">
        <v>162</v>
      </c>
    </row>
    <row r="4" spans="2:12" ht="20.25" customHeight="1">
      <c r="B4" s="153" t="s">
        <v>42</v>
      </c>
      <c r="C4" s="154"/>
      <c r="D4" s="154"/>
      <c r="E4" s="154"/>
      <c r="F4" s="154"/>
      <c r="H4" s="30"/>
      <c r="I4" s="30"/>
    </row>
    <row r="5" spans="2:12" ht="12" customHeight="1"/>
    <row r="6" spans="2:12" ht="14.25" customHeight="1">
      <c r="B6" s="73" t="s">
        <v>79</v>
      </c>
      <c r="C6" s="71" t="s">
        <v>0</v>
      </c>
      <c r="D6" s="71" t="s">
        <v>1</v>
      </c>
      <c r="E6" s="71" t="s">
        <v>2</v>
      </c>
      <c r="F6" s="71" t="s">
        <v>3</v>
      </c>
      <c r="G6" s="71" t="s">
        <v>4</v>
      </c>
    </row>
    <row r="7" spans="2:12" s="8" customFormat="1" ht="14.25" customHeight="1">
      <c r="B7" s="31" t="s">
        <v>60</v>
      </c>
      <c r="C7" s="22"/>
      <c r="D7" s="21"/>
      <c r="E7" s="21"/>
      <c r="F7" s="21"/>
      <c r="G7" s="21"/>
    </row>
    <row r="8" spans="2:12" s="8" customFormat="1" ht="14.25" customHeight="1">
      <c r="B8" s="15" t="s">
        <v>209</v>
      </c>
      <c r="C8" s="13">
        <v>22087</v>
      </c>
      <c r="D8" s="13">
        <v>27322</v>
      </c>
      <c r="E8" s="13">
        <v>27616</v>
      </c>
      <c r="F8" s="13">
        <v>31617</v>
      </c>
      <c r="G8" s="13">
        <v>32678</v>
      </c>
      <c r="H8" s="32"/>
    </row>
    <row r="9" spans="2:12" s="8" customFormat="1" ht="14.25" customHeight="1">
      <c r="B9" s="15" t="s">
        <v>212</v>
      </c>
      <c r="C9" s="14">
        <v>20393</v>
      </c>
      <c r="D9" s="14">
        <v>20393</v>
      </c>
      <c r="E9" s="14">
        <v>20393</v>
      </c>
      <c r="F9" s="14">
        <v>20393</v>
      </c>
      <c r="G9" s="14">
        <v>23142</v>
      </c>
      <c r="H9" s="28"/>
    </row>
    <row r="10" spans="2:12" s="8" customFormat="1" ht="14.25" customHeight="1">
      <c r="B10" s="15" t="s">
        <v>59</v>
      </c>
      <c r="C10" s="98" t="s">
        <v>195</v>
      </c>
      <c r="D10" s="98" t="s">
        <v>195</v>
      </c>
      <c r="E10" s="14">
        <v>1318</v>
      </c>
      <c r="F10" s="14">
        <v>370</v>
      </c>
      <c r="G10" s="14">
        <v>6699</v>
      </c>
      <c r="H10" s="28"/>
    </row>
    <row r="11" spans="2:12" s="8" customFormat="1" ht="14.25" customHeight="1">
      <c r="B11" s="15" t="s">
        <v>63</v>
      </c>
      <c r="C11" s="14">
        <v>106917</v>
      </c>
      <c r="D11" s="14">
        <v>58633</v>
      </c>
      <c r="E11" s="14">
        <v>23989</v>
      </c>
      <c r="F11" s="14">
        <v>24645</v>
      </c>
      <c r="G11" s="14">
        <v>55125</v>
      </c>
      <c r="H11" s="28"/>
    </row>
    <row r="12" spans="2:12" s="8" customFormat="1" ht="14.25" customHeight="1">
      <c r="B12" s="15" t="s">
        <v>210</v>
      </c>
      <c r="C12" s="14">
        <v>1709</v>
      </c>
      <c r="D12" s="14">
        <v>898</v>
      </c>
      <c r="E12" s="14">
        <v>423</v>
      </c>
      <c r="F12" s="14">
        <v>382</v>
      </c>
      <c r="G12" s="14">
        <v>709</v>
      </c>
      <c r="H12" s="62"/>
    </row>
    <row r="13" spans="2:12" s="8" customFormat="1" ht="14.25" customHeight="1">
      <c r="B13" s="93" t="s">
        <v>211</v>
      </c>
      <c r="C13" s="103" t="s">
        <v>213</v>
      </c>
      <c r="D13" s="103" t="s">
        <v>214</v>
      </c>
      <c r="E13" s="103" t="s">
        <v>214</v>
      </c>
      <c r="F13" s="103" t="s">
        <v>215</v>
      </c>
      <c r="G13" s="103" t="s">
        <v>214</v>
      </c>
      <c r="H13" s="28"/>
    </row>
    <row r="14" spans="2:12" ht="14.25" customHeight="1">
      <c r="B14" s="73" t="s">
        <v>228</v>
      </c>
      <c r="C14" s="71"/>
      <c r="D14" s="71"/>
      <c r="E14" s="71"/>
      <c r="F14" s="71"/>
      <c r="G14" s="71"/>
    </row>
    <row r="15" spans="2:12" ht="14.25" customHeight="1">
      <c r="B15" s="15" t="s">
        <v>56</v>
      </c>
      <c r="C15" s="13">
        <v>79421</v>
      </c>
      <c r="D15" s="13">
        <v>84406</v>
      </c>
      <c r="E15" s="13">
        <v>84769</v>
      </c>
      <c r="F15" s="13">
        <v>86443</v>
      </c>
      <c r="G15" s="45">
        <v>86443</v>
      </c>
    </row>
    <row r="16" spans="2:12" ht="14.25" customHeight="1">
      <c r="B16" s="15" t="s">
        <v>57</v>
      </c>
      <c r="C16" s="14">
        <v>42144</v>
      </c>
      <c r="D16" s="14">
        <v>42581</v>
      </c>
      <c r="E16" s="14">
        <v>41943</v>
      </c>
      <c r="F16" s="14">
        <v>41943</v>
      </c>
      <c r="G16" s="16">
        <v>41943</v>
      </c>
    </row>
    <row r="17" spans="2:7" ht="14.25" customHeight="1">
      <c r="B17" s="15" t="s">
        <v>225</v>
      </c>
      <c r="C17" s="14">
        <v>41721</v>
      </c>
      <c r="D17" s="14">
        <v>42158</v>
      </c>
      <c r="E17" s="14">
        <v>41250</v>
      </c>
      <c r="F17" s="14">
        <v>41250</v>
      </c>
      <c r="G17" s="16">
        <v>41250</v>
      </c>
    </row>
    <row r="18" spans="2:7" ht="14.25" customHeight="1">
      <c r="B18" s="15" t="s">
        <v>227</v>
      </c>
      <c r="C18" s="16">
        <v>3636</v>
      </c>
      <c r="D18" s="16">
        <v>3991.9</v>
      </c>
      <c r="E18" s="16">
        <v>4094.92</v>
      </c>
      <c r="F18" s="16">
        <v>4198.5</v>
      </c>
      <c r="G18" s="16">
        <v>4904.63</v>
      </c>
    </row>
    <row r="19" spans="2:7" ht="14.25" customHeight="1">
      <c r="B19" s="93" t="s">
        <v>58</v>
      </c>
      <c r="C19" s="96">
        <v>11554</v>
      </c>
      <c r="D19" s="96">
        <v>10511.099999999999</v>
      </c>
      <c r="E19" s="96">
        <v>11115.080000000002</v>
      </c>
      <c r="F19" s="96">
        <v>8684.5</v>
      </c>
      <c r="G19" s="96">
        <v>6917.3700000000026</v>
      </c>
    </row>
    <row r="20" spans="2:7" ht="14.25" customHeight="1">
      <c r="B20" s="73" t="s">
        <v>241</v>
      </c>
      <c r="C20" s="71"/>
      <c r="D20" s="71"/>
      <c r="E20" s="71"/>
      <c r="F20" s="71"/>
      <c r="G20" s="71"/>
    </row>
    <row r="21" spans="2:7" ht="14.25" customHeight="1">
      <c r="B21" s="15" t="s">
        <v>243</v>
      </c>
      <c r="C21" s="16"/>
      <c r="D21" s="16">
        <v>267</v>
      </c>
      <c r="E21" s="16">
        <v>228</v>
      </c>
      <c r="F21" s="16">
        <v>107</v>
      </c>
      <c r="G21" s="16">
        <v>281</v>
      </c>
    </row>
    <row r="22" spans="2:7" ht="14.25" customHeight="1">
      <c r="B22" s="108" t="s">
        <v>244</v>
      </c>
      <c r="C22" s="109"/>
      <c r="D22" s="96">
        <v>1341</v>
      </c>
      <c r="E22" s="96">
        <v>1569</v>
      </c>
      <c r="F22" s="96">
        <v>1676</v>
      </c>
      <c r="G22" s="96">
        <v>1951</v>
      </c>
    </row>
    <row r="23" spans="2:7" ht="14.25" customHeight="1">
      <c r="B23" s="106"/>
      <c r="C23" s="107"/>
      <c r="D23" s="107"/>
      <c r="E23" s="107"/>
      <c r="F23" s="107"/>
      <c r="G23" s="107"/>
    </row>
    <row r="24" spans="2:7" ht="23.5" customHeight="1">
      <c r="B24" s="149" t="s">
        <v>226</v>
      </c>
      <c r="C24" s="150"/>
      <c r="D24" s="150"/>
      <c r="E24" s="150"/>
      <c r="F24" s="150"/>
      <c r="G24" s="150"/>
    </row>
    <row r="25" spans="2:7" ht="14.25" customHeight="1"/>
    <row r="26" spans="2:7" ht="14.25" customHeight="1"/>
    <row r="27" spans="2:7" ht="14.25" customHeight="1"/>
    <row r="28" spans="2:7" ht="14.25" customHeight="1"/>
    <row r="29" spans="2:7" ht="14.25" customHeight="1"/>
    <row r="30" spans="2:7" ht="14.25" customHeight="1"/>
    <row r="31" spans="2:7" ht="14.25" customHeight="1"/>
    <row r="32" spans="2:7" ht="14.25" customHeight="1"/>
    <row r="33" ht="14.25" customHeight="1"/>
    <row r="34" ht="14.25" customHeight="1"/>
  </sheetData>
  <sheetProtection sheet="1" objects="1" scenarios="1"/>
  <mergeCells count="2">
    <mergeCell ref="B4:F4"/>
    <mergeCell ref="B24:G24"/>
  </mergeCells>
  <hyperlinks>
    <hyperlink ref="G3" location="Contents!B3" display="Contents" xr:uid="{F9060B23-200D-44A2-B166-458FDE41BE92}"/>
  </hyperlink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e51a97-2fe8-45c0-914c-517d2fa34618" xsi:nil="true"/>
    <lcf76f155ced4ddcb4097134ff3c332f xmlns="f3f4dcbd-0cd8-4b55-aa44-453ce3fc3a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F817D548E9334F8547F2CF975AE21B" ma:contentTypeVersion="14" ma:contentTypeDescription="Create a new document." ma:contentTypeScope="" ma:versionID="dec1faafdf119ba177e5ce05ef194ae5">
  <xsd:schema xmlns:xsd="http://www.w3.org/2001/XMLSchema" xmlns:xs="http://www.w3.org/2001/XMLSchema" xmlns:p="http://schemas.microsoft.com/office/2006/metadata/properties" xmlns:ns2="f3f4dcbd-0cd8-4b55-aa44-453ce3fc3ac6" xmlns:ns3="8ce51a97-2fe8-45c0-914c-517d2fa34618" targetNamespace="http://schemas.microsoft.com/office/2006/metadata/properties" ma:root="true" ma:fieldsID="4eb56949501c5fc4d7e39a454b83dcdf" ns2:_="" ns3:_="">
    <xsd:import namespace="f3f4dcbd-0cd8-4b55-aa44-453ce3fc3ac6"/>
    <xsd:import namespace="8ce51a97-2fe8-45c0-914c-517d2fa3461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4dcbd-0cd8-4b55-aa44-453ce3fc3a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444828c-66d0-485a-aeb1-85f36655ab1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e51a97-2fe8-45c0-914c-517d2fa3461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59d9002-9b5b-429b-aecc-845f50c407ec}" ma:internalName="TaxCatchAll" ma:showField="CatchAllData" ma:web="8ce51a97-2fe8-45c0-914c-517d2fa346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677B01-E500-4918-ABE1-832ABD11E298}">
  <ds:schemaRefs>
    <ds:schemaRef ds:uri="http://schemas.openxmlformats.org/package/2006/metadata/core-properties"/>
    <ds:schemaRef ds:uri="http://schemas.microsoft.com/office/2006/documentManagement/types"/>
    <ds:schemaRef ds:uri="f3f4dcbd-0cd8-4b55-aa44-453ce3fc3ac6"/>
    <ds:schemaRef ds:uri="http://purl.org/dc/elements/1.1/"/>
    <ds:schemaRef ds:uri="http://www.w3.org/XML/1998/namespace"/>
    <ds:schemaRef ds:uri="http://schemas.microsoft.com/office/infopath/2007/PartnerControls"/>
    <ds:schemaRef ds:uri="8ce51a97-2fe8-45c0-914c-517d2fa34618"/>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3AB960EB-88CA-42AF-9DCA-563C5FEAA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4dcbd-0cd8-4b55-aa44-453ce3fc3ac6"/>
    <ds:schemaRef ds:uri="8ce51a97-2fe8-45c0-914c-517d2fa346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0A4DBE-24AF-44A4-8ACD-0B3ED75A4B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Cover</vt:lpstr>
      <vt:lpstr>Contents</vt:lpstr>
      <vt:lpstr>Safety</vt:lpstr>
      <vt:lpstr>Workforce profile</vt:lpstr>
      <vt:lpstr>GHG emissions</vt:lpstr>
      <vt:lpstr>Energy</vt:lpstr>
      <vt:lpstr>Compliance</vt:lpstr>
      <vt:lpstr>Water stewardship</vt:lpstr>
      <vt:lpstr>Biodiversity, land use &amp; rehab</vt:lpstr>
      <vt:lpstr>Waste and recycling</vt:lpstr>
      <vt:lpstr>Tailings storage facilities</vt:lpstr>
      <vt:lpstr>Air quality</vt:lpstr>
      <vt:lpstr>Economic contribution</vt:lpstr>
      <vt:lpstr>SASB Coal Standard Index</vt:lpstr>
      <vt:lpstr>'Air quality'!Print_Area</vt:lpstr>
      <vt:lpstr>'Biodiversity, land use &amp; rehab'!Print_Area</vt:lpstr>
      <vt:lpstr>Compliance!Print_Area</vt:lpstr>
      <vt:lpstr>Contents!Print_Area</vt:lpstr>
      <vt:lpstr>'Economic contribution'!Print_Area</vt:lpstr>
      <vt:lpstr>Energy!Print_Area</vt:lpstr>
      <vt:lpstr>'GHG emissions'!Print_Area</vt:lpstr>
      <vt:lpstr>Safety!Print_Area</vt:lpstr>
      <vt:lpstr>'SASB Coal Standard Index'!Print_Area</vt:lpstr>
      <vt:lpstr>'Tailings storage facilities'!Print_Area</vt:lpstr>
      <vt:lpstr>'Waste and recycling'!Print_Area</vt:lpstr>
      <vt:lpstr>'Water stewardship'!Print_Area</vt:lpstr>
      <vt:lpstr>'Workforce profile'!Print_Area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Saskia Curtis</dc:creator>
  <cp:keywords/>
  <dc:description/>
  <cp:lastModifiedBy>Saskia Curtis</cp:lastModifiedBy>
  <cp:revision/>
  <cp:lastPrinted>2024-09-25T08:11:44Z</cp:lastPrinted>
  <dcterms:created xsi:type="dcterms:W3CDTF">2024-02-29T01:54:04Z</dcterms:created>
  <dcterms:modified xsi:type="dcterms:W3CDTF">2024-09-25T08:13:09Z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0x01010030F817D548E9334F8547F2CF975AE21B</vt:lpwstr>
  </property>
  <property fmtid="{D5CDD505-2E9C-101B-9397-08002B2CF9AE}" pid="3" name="MediaServiceImageTags">
    <vt:lpwstr/>
  </property>
</Properties>
</file>